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236cfcda9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ainer summary" sheetId="1" r:id="Re511e16e841e47b8"/>
    <x:sheet xmlns:r="http://schemas.openxmlformats.org/officeDocument/2006/relationships" name="Tickets" sheetId="2" r:id="R13e8fa2e2f7a4a9d"/>
    <x:sheet xmlns:r="http://schemas.openxmlformats.org/officeDocument/2006/relationships" name="Instructions" sheetId="3" r:id="R08a7d15b2e874f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0"/>
    <x:numFmt numFmtId="201" formatCode="0%"/>
    <x:numFmt numFmtId="202" formatCode="dd mmm yyyy"/>
    <x:numFmt numFmtId="203" formatCode="yyyy-mm"/>
    <x:numFmt numFmtId="204" formatCode="0.000"/>
    <x:numFmt numFmtId="205" formatCode="0.00&quot; h&quot;"/>
    <x:numFmt numFmtId="206" formatCode="0.000&quot; days&quot;"/>
    <x:numFmt numFmtId="207" formatCode="0.0%"/>
    <x:numFmt numFmtId="208" formatCode="0"/>
  </x:numFmts>
  <x:fonts count="9">
    <x:font>
      <x:sz val="11"/>
      <x:name val="Carlito"/>
    </x:font>
    <x:font>
      <x:sz val="11"/>
      <x:color rgb="FF203044"/>
      <x:name val="Helvetica Neue"/>
    </x:font>
    <x:font>
      <x:b/>
      <x:sz val="20"/>
      <x:color rgb="FFFFFFFF"/>
      <x:name val="Helvetica Neue"/>
    </x:font>
    <x:font>
      <x:sz val="11"/>
      <x:color rgb="FF5B6775"/>
      <x:name val="Helvetica Neue"/>
    </x:font>
    <x:font>
      <x:b/>
      <x:sz val="10"/>
      <x:color rgb="FF5B6775"/>
      <x:name val="Helvetica Neue"/>
    </x:font>
    <x:font>
      <x:b/>
      <x:sz val="23"/>
      <x:color rgb="FF203B5E"/>
      <x:name val="Helvetica Neue"/>
    </x:font>
    <x:font>
      <x:b/>
      <x:sz val="11"/>
      <x:color rgb="FFFFFFFF"/>
      <x:name val="Helvetica Neue"/>
    </x:font>
    <x:font>
      <x:sz val="11"/>
      <x:color rgb="FFA34716"/>
      <x:name val="Helvetica Neue"/>
    </x:font>
    <x:font>
      <x:b/>
      <x:sz val="11"/>
      <x:color rgb="FF203B5E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03B5E"/>
      </x:patternFill>
    </x:fill>
    <x:fill>
      <x:patternFill patternType="solid">
        <x:fgColor rgb="FFEDF2F8"/>
      </x:patternFill>
    </x:fill>
    <x:fill>
      <x:patternFill patternType="solid">
        <x:fgColor rgb="FFFFF4CC"/>
      </x:patternFill>
    </x:fill>
  </x:fills>
  <x:borders count="1">
    <x:border/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5" fontId="5" fillId="0" borderId="0" xfId="0" applyNumberFormat="1" applyFont="1" applyFill="1" applyBorder="1" applyAlignment="1">
      <x:alignment horizontal="center" vertical="center"/>
    </x:xf>
    <x:xf numFmtId="206" fontId="3" fillId="0" borderId="0" xfId="0" applyNumberFormat="1" applyFont="1" applyFill="1" applyBorder="1" applyAlignment="1">
      <x:alignment horizontal="center" vertical="center"/>
    </x:xf>
    <x:xf numFmtId="207" fontId="5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5" fontId="1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FFF4CC"/>
        </x:patternFill>
      </x:fill>
    </x:dxf>
    <x:dxf>
      <x:fill>
        <x:patternFill patternType="solid">
          <x:bgColor rgb="FFFFE5E2"/>
        </x:patternFill>
      </x:fill>
    </x:dxf>
    <x:dxf>
      <x:fill>
        <x:patternFill patternType="solid">
          <x:bgColor rgb="FFFFE5E2"/>
        </x:patternFill>
      </x:fill>
    </x:dxf>
    <x:dxf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fb3e5e58a4aad" /><Relationship Type="http://schemas.openxmlformats.org/officeDocument/2006/relationships/theme" Target="/xl/theme/theme1.xml" Id="Re94e0375b02946e8" /><Relationship Type="http://schemas.openxmlformats.org/officeDocument/2006/relationships/sharedStrings" Target="/xl/sharedStrings.xml" Id="R54223d93c47e4f60" /><Relationship Type="http://schemas.openxmlformats.org/officeDocument/2006/relationships/worksheet" Target="/xl/worksheets/sheet1.xml" Id="Re511e16e841e47b8" /><Relationship Type="http://schemas.openxmlformats.org/officeDocument/2006/relationships/worksheet" Target="/xl/worksheets/sheet2.xml" Id="R13e8fa2e2f7a4a9d" /><Relationship Type="http://schemas.openxmlformats.org/officeDocument/2006/relationships/worksheet" Target="/xl/worksheets/sheet3.xml" Id="R08a7d15b2e874fef" /></Relationships>
</file>

<file path=xl/tables/table1.xml><?xml version="1.0" encoding="utf-8"?>
<x:table xmlns:x="http://schemas.openxmlformats.org/spreadsheetml/2006/main" id="2" name="MonthlyTime" displayName="MonthlyTime" ref="B20:I44" headerRowCount="1" totalsRowCount="0" totalsRowShown="0">
  <x:tableColumns count="8">
    <x:tableColumn id="1" name="Month"/>
    <x:tableColumn id="2" name="Entries"/>
    <x:tableColumn id="3" name="Time (h)"/>
    <x:tableColumn id="4" name="Time (days)"/>
    <x:tableColumn id="5" name="Cumulative (h)"/>
    <x:tableColumn id="6" name="Balance (h)"/>
    <x:tableColumn id="7" name="Outside period (h)"/>
    <x:tableColumn id="8" name="Statu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1" name="TicketTime" displayName="TicketTime" ref="B7:K107" headerRowCount="1" totalsRowCount="0" totalsRowShown="0">
  <x:tableColumns count="10">
    <x:tableColumn id="1" name="Month"/>
    <x:tableColumn id="2" name="Ticket"/>
    <x:tableColumn id="3" name="Description"/>
    <x:tableColumn id="4" name="Request date"/>
    <x:tableColumn id="5" name="Resource profile"/>
    <x:tableColumn id="6" name="Status"/>
    <x:tableColumn id="7" name="Time (h)"/>
    <x:tableColumn id="8" name="Time (days)"/>
    <x:tableColumn id="9" name="Period"/>
    <x:tableColumn id="10" name="Input check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6373250c1346b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a86fc2667e048a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0" topLeftCell="A21" activePane="bottomLeft" state="frozen"/>
    </x:sheetView>
  </x:sheetViews>
  <x:sheetFormatPr defaultRowHeight="15"/>
  <x:cols>
    <x:col min="1" max="1" width="2.5" hidden="0" customWidth="1"/>
    <x:col min="2" max="2" width="21" hidden="0" customWidth="1"/>
    <x:col min="3" max="3" width="18" hidden="0" customWidth="1"/>
    <x:col min="4" max="4" width="28" hidden="0" customWidth="1"/>
    <x:col min="5" max="5" width="18" hidden="0" customWidth="1"/>
    <x:col min="6" max="6" width="22" hidden="0" customWidth="1"/>
    <x:col min="7" max="7" width="18" hidden="0" customWidth="1"/>
    <x:col min="8" max="8" width="21" hidden="0" customWidth="1"/>
    <x:col min="9" max="9" width="22" hidden="0" customWidth="1"/>
    <x:col min="10" max="10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2" customHeight="1">
      <x:c r="A2" s="2"/>
      <x:c r="B2" s="4" t="str">
        <x:v>Maintenance retainer summary</x:v>
      </x:c>
      <x:c r="C2" s="4" t="str">
        <x:v>Maintenance retainer summary</x:v>
      </x:c>
      <x:c r="D2" s="4" t="str">
        <x:v>Maintenance retainer summary</x:v>
      </x:c>
      <x:c r="E2" s="4" t="str">
        <x:v>Maintenance retainer summary</x:v>
      </x:c>
      <x:c r="F2" s="4" t="str">
        <x:v>Maintenance retainer summary</x:v>
      </x:c>
      <x:c r="G2" s="4" t="str">
        <x:v>Maintenance retainer summary</x:v>
      </x:c>
      <x:c r="H2" s="4" t="str">
        <x:v>Maintenance retainer summary</x:v>
      </x:c>
      <x:c r="I2" s="4" t="str">
        <x:v>Maintenance retainer summary</x:v>
      </x:c>
      <x:c r="J2" s="2"/>
    </x:row>
    <x:row r="3" ht="36" customHeight="1">
      <x:c r="A3" s="2"/>
      <x:c r="B3" s="6" t="str">
        <x:v>One project, one retainer. This summary automatically uses the time entered in Tickets.</x:v>
      </x:c>
      <x:c r="C3" s="6" t="str">
        <x:v>One project, one retainer. This summary automatically uses the time entered in Tickets.</x:v>
      </x:c>
      <x:c r="D3" s="6" t="str">
        <x:v>One project, one retainer. This summary automatically uses the time entered in Tickets.</x:v>
      </x:c>
      <x:c r="E3" s="6" t="str">
        <x:v>One project, one retainer. This summary automatically uses the time entered in Tickets.</x:v>
      </x:c>
      <x:c r="F3" s="6" t="str">
        <x:v>One project, one retainer. This summary automatically uses the time entered in Tickets.</x:v>
      </x:c>
      <x:c r="G3" s="6" t="str">
        <x:v>One project, one retainer. This summary automatically uses the time entered in Tickets.</x:v>
      </x:c>
      <x:c r="H3" s="6" t="str">
        <x:v>One project, one retainer. This summary automatically uses the time entered in Tickets.</x:v>
      </x:c>
      <x:c r="I3" s="6" t="str">
        <x:v>One project, one retainer. This summary automatically uses the time entered in Tickets.</x:v>
      </x:c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9" t="str">
        <x:v>TOTAL RETAINER (h)</x:v>
      </x:c>
      <x:c r="C5" s="9"/>
      <x:c r="D5" s="9" t="str">
        <x:v>USED (h)</x:v>
      </x:c>
      <x:c r="E5" s="9"/>
      <x:c r="F5" s="9" t="str">
        <x:v>REMAINING (h)</x:v>
      </x:c>
      <x:c r="G5" s="9"/>
      <x:c r="H5" s="9" t="str">
        <x:v>CONSUMPTION</x:v>
      </x:c>
      <x:c r="I5" s="9"/>
      <x:c r="J5" s="2"/>
    </x:row>
    <x:row r="6" ht="40" customHeight="1">
      <x:c r="A6" s="2"/>
      <x:c r="B6" s="25" t="n">
        <x:f>IF(AND(ISNUMBER($C$11),$C$11&gt;0,OR($E$11="Hours",$E$11="Days"),ISNUMBER($H$11),$H$11&gt;0,ISNUMBER($C$12),ISNUMBER($E$12),$E$12&gt;=$C$12,ISNUMBER($H$12),$H$12&gt;0,$H$12&lt;=1,$D$10&lt;&gt;""),IF($E$11="Hours",$C$11,$C$11*$H$11),"")</x:f>
        <x:v>40</x:v>
      </x:c>
      <x:c r="C6" s="11"/>
      <x:c r="D6" s="25" t="n">
        <x:f>IF($C$13&lt;&gt;"Ready","",SUM(TicketTime[Time (h)]))</x:f>
        <x:v>18</x:v>
      </x:c>
      <x:c r="E6" s="11"/>
      <x:c r="F6" s="25" t="n">
        <x:f>IF(AND(ISNUMBER(B6),ISNUMBER(D6)),B6-D6,"")</x:f>
        <x:v>22</x:v>
      </x:c>
      <x:c r="G6" s="11"/>
      <x:c r="H6" s="27" t="n">
        <x:f>IF(AND(ISNUMBER(B6),ISNUMBER(D6)),D6/B6,"")</x:f>
        <x:v>0.45</x:v>
      </x:c>
      <x:c r="I6" s="11"/>
      <x:c r="J6" s="2"/>
    </x:row>
    <x:row r="7" ht="25" customHeight="1">
      <x:c r="A7" s="2"/>
      <x:c r="B7" s="26" t="n">
        <x:f>IF(ISNUMBER(B6),B6/$H$11,"")</x:f>
        <x:v>5</x:v>
      </x:c>
      <x:c r="C7" s="12"/>
      <x:c r="D7" s="26" t="n">
        <x:f>IF(ISNUMBER(D6),D6/$H$11,"")</x:f>
        <x:v>2.25</x:v>
      </x:c>
      <x:c r="E7" s="12"/>
      <x:c r="F7" s="26" t="n">
        <x:f>IF(ISNUMBER(F6),F6/$H$11,"")</x:f>
        <x:v>2.75</x:v>
      </x:c>
      <x:c r="G7" s="12"/>
      <x:c r="H7" s="12" t="str">
        <x:f>IF(ISNUMBER(H6),IF(H6&gt;1,"Retainer exceeded",IF(H6=1,"Fully used",IF(H6&gt;=$H$12,"Watch usage","Within retainer"))),"")</x:f>
        <x:v>Within retainer</x:v>
      </x:c>
      <x:c r="I7" s="12"/>
      <x:c r="J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2"/>
      <x:c r="B10" s="2" t="str">
        <x:v>Project</x:v>
      </x:c>
      <x:c r="C10" s="2"/>
      <x:c r="D10" s="13" t="str">
        <x:v>Demo project</x:v>
      </x:c>
      <x:c r="E10" s="2"/>
      <x:c r="F10" s="2"/>
      <x:c r="G10" s="2"/>
      <x:c r="H10" s="2"/>
      <x:c r="I10" s="2"/>
      <x:c r="J10" s="2"/>
    </x:row>
    <x:row r="11" ht="25" customHeight="1">
      <x:c r="A11" s="2"/>
      <x:c r="B11" s="2" t="str">
        <x:v>Agreed amount</x:v>
      </x:c>
      <x:c r="C11" s="14" t="n">
        <x:v>40</x:v>
      </x:c>
      <x:c r="D11" s="29" t="str">
        <x:v>Unit</x:v>
      </x:c>
      <x:c r="E11" s="13" t="str">
        <x:v>Hours</x:v>
      </x:c>
      <x:c r="F11" s="29" t="str">
        <x:v>Hours per day</x:v>
      </x:c>
      <x:c r="G11" s="2"/>
      <x:c r="H11" s="14" t="n">
        <x:v>8</x:v>
      </x:c>
      <x:c r="I11" s="2"/>
      <x:c r="J11" s="2"/>
    </x:row>
    <x:row r="12" ht="25" customHeight="1">
      <x:c r="A12" s="2"/>
      <x:c r="B12" s="2" t="str">
        <x:v>Start</x:v>
      </x:c>
      <x:c r="C12" s="16" t="n">
        <x:v>46023</x:v>
      </x:c>
      <x:c r="D12" s="29" t="str">
        <x:v>End</x:v>
      </x:c>
      <x:c r="E12" s="16" t="n">
        <x:v>46112</x:v>
      </x:c>
      <x:c r="F12" s="29" t="str">
        <x:v>Alert threshold</x:v>
      </x:c>
      <x:c r="G12" s="2"/>
      <x:c r="H12" s="15" t="n">
        <x:v>0.8</x:v>
      </x:c>
      <x:c r="I12" s="2"/>
      <x:c r="J12" s="2"/>
    </x:row>
    <x:row r="13" ht="25" customHeight="1">
      <x:c r="A13" s="2"/>
      <x:c r="B13" s="2" t="str">
        <x:v>Input check</x:v>
      </x:c>
      <x:c r="C13" s="2" t="str">
        <x:f>IF(NOT(AND(ISNUMBER($C$11),$C$11&gt;0,OR($E$11="Hours",$E$11="Days"),ISNUMBER($H$11),$H$11&gt;0,ISNUMBER($C$12),ISNUMBER($E$12),$E$12&gt;=$C$12,ISNUMBER($H$12),$H$12&gt;0,$H$12&lt;=1,$D$10&lt;&gt;"")),"Complete the retainer settings",IF(COUNTIF(TicketTime[Input check],"Check input")&gt;0,"Correct the flagged rows in Tickets","Ready"))</x:f>
        <x:v>Ready</x:v>
      </x:c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 t="str">
        <x:v>First month</x:v>
      </x:c>
      <x:c r="C15" s="28" t="n">
        <x:f>IF($C$13&lt;&gt;"Ready","",MIN($C$12,IF(COUNT(TicketTime[Request date])=0,$C$12,MIN(TicketTime[Request date]))))</x:f>
        <x:v>46023</x:v>
      </x:c>
      <x:c r="D15" s="29" t="str">
        <x:v>Last month</x:v>
      </x:c>
      <x:c r="E15" s="28" t="n">
        <x:f>IF($C$13&lt;&gt;"Ready","",MAX($E$12,IF(COUNT(TicketTime[Request date])=0,$E$12,MAX(TicketTime[Request date]))))</x:f>
        <x:v>46115</x:v>
      </x:c>
      <x:c r="F15" s="29" t="str">
        <x:v>Outside period (h)</x:v>
      </x:c>
      <x:c r="G15" s="2"/>
      <x:c r="H15" s="30" t="n">
        <x:f>IF($C$13&lt;&gt;"Ready","",SUMIF(TicketTime[Period],"Outside period",TicketTime[Time (h)]))</x:f>
        <x:v>1</x:v>
      </x:c>
      <x:c r="I15" s="2"/>
      <x:c r="J15" s="2"/>
    </x:row>
    <x:row r="16" ht="36" customHeight="1">
      <x:c r="A16" s="2"/>
      <x:c r="B16" s="6" t="str">
        <x:v>Entries outside the period are flagged but remain included in used time and the balance.</x:v>
      </x:c>
      <x:c r="C16" s="6" t="str">
        <x:v>Entries outside the period are flagged but remain included in used time and the balance.</x:v>
      </x:c>
      <x:c r="D16" s="6" t="str">
        <x:v>Entries outside the period are flagged but remain included in used time and the balance.</x:v>
      </x:c>
      <x:c r="E16" s="6" t="str">
        <x:v>Entries outside the period are flagged but remain included in used time and the balance.</x:v>
      </x:c>
      <x:c r="F16" s="6" t="str">
        <x:v>Entries outside the period are flagged but remain included in used time and the balance.</x:v>
      </x:c>
      <x:c r="G16" s="6" t="str">
        <x:v>Entries outside the period are flagged but remain included in used time and the balance.</x:v>
      </x:c>
      <x:c r="H16" s="6" t="str">
        <x:v>Entries outside the period are flagged but remain included in used time and the balance.</x:v>
      </x:c>
      <x:c r="I16" s="6" t="str">
        <x:v>Entries outside the period are flagged but remain included in used time and the balance.</x:v>
      </x:c>
      <x:c r="J16" s="2"/>
    </x:row>
    <x:row r="17" ht="36" customHeight="1">
      <x:c r="A17" s="2"/>
      <x:c r="B17" s="6" t="str">
        <x:v>Months cover the retainer period and the dates entered. Extend this table when needed.</x:v>
      </x:c>
      <x:c r="C17" s="6" t="str">
        <x:v>Months cover the retainer period and the dates entered. Extend this table when needed.</x:v>
      </x:c>
      <x:c r="D17" s="6" t="str">
        <x:v>Months cover the retainer period and the dates entered. Extend this table when needed.</x:v>
      </x:c>
      <x:c r="E17" s="6" t="str">
        <x:v>Months cover the retainer period and the dates entered. Extend this table when needed.</x:v>
      </x:c>
      <x:c r="F17" s="6" t="str">
        <x:v>Months cover the retainer period and the dates entered. Extend this table when needed.</x:v>
      </x:c>
      <x:c r="G17" s="6" t="str">
        <x:v>Months cover the retainer period and the dates entered. Extend this table when needed.</x:v>
      </x:c>
      <x:c r="H17" s="6" t="str">
        <x:v>Months cover the retainer period and the dates entered. Extend this table when needed.</x:v>
      </x:c>
      <x:c r="I17" s="6" t="str">
        <x:v>Months cover the retainer period and the dates entered. Extend this table when needed.</x:v>
      </x:c>
      <x:c r="J17" s="2"/>
    </x:row>
    <x:row r="18" ht="28" customHeight="1">
      <x:c r="A18" s="2"/>
      <x:c r="B18" s="39" t="str">
        <x:f>IF($C$13&lt;&gt;"Ready","",IF(EDATE(DATE(YEAR($C$15),MONTH($C$15),1),ROWS(MonthlyTime[Month]))&lt;=$E$15,"Extend the monthly view: add rows to its table and copy the formulas down.",""))</x:f>
      </x:c>
      <x:c r="C18" s="39"/>
      <x:c r="D18" s="39"/>
      <x:c r="E18" s="39"/>
      <x:c r="F18" s="39"/>
      <x:c r="G18" s="39"/>
      <x:c r="H18" s="39"/>
      <x:c r="I18" s="39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2"/>
      <x:c r="B20" s="19" t="str">
        <x:v>Month</x:v>
      </x:c>
      <x:c r="C20" s="19" t="str">
        <x:v>Entries</x:v>
      </x:c>
      <x:c r="D20" s="19" t="str">
        <x:v>Time (h)</x:v>
      </x:c>
      <x:c r="E20" s="19" t="str">
        <x:v>Time (days)</x:v>
      </x:c>
      <x:c r="F20" s="19" t="str">
        <x:v>Cumulative (h)</x:v>
      </x:c>
      <x:c r="G20" s="19" t="str">
        <x:v>Balance (h)</x:v>
      </x:c>
      <x:c r="H20" s="19" t="str">
        <x:v>Outside period (h)</x:v>
      </x:c>
      <x:c r="I20" s="19" t="str">
        <x:v>Status</x:v>
      </x:c>
      <x:c r="J20" s="2"/>
    </x:row>
    <x:row r="21" ht="28" customHeight="1">
      <x:c r="A21" s="2"/>
      <x:c r="B21" s="28" t="n">
        <x:f>IF($C$13&lt;&gt;"Ready","",IF(EDATE(DATE(YEAR($C$15),MONTH($C$15),1),ROW()-ROW($B$20)-1)&gt;$E$15,"",EDATE(DATE(YEAR($C$15),MONTH($C$15),1),ROW()-ROW($B$20)-1)))</x:f>
        <x:v>46023</x:v>
      </x:c>
      <x:c r="C21" s="34" t="n">
        <x:f>IF(B21="","",COUNTIFS(TicketTime[Month],B21,TicketTime[Time (h)],"&gt;=0"))</x:f>
        <x:v>2</x:v>
      </x:c>
      <x:c r="D21" s="35" t="n">
        <x:f>IF(B21="","",SUMIF(TicketTime[Month],B21,TicketTime[Time (h)]))</x:f>
        <x:v>7.5</x:v>
      </x:c>
      <x:c r="E21" s="36" t="n">
        <x:f>IF(B21="","",D21/$H$11)</x:f>
        <x:v>0.9375</x:v>
      </x:c>
      <x:c r="F21" s="35" t="n">
        <x:f>IF(B21="","",SUM($D$21:D21))</x:f>
        <x:v>7.5</x:v>
      </x:c>
      <x:c r="G21" s="35" t="n">
        <x:f>IF(B21="","",$B$6-F21)</x:f>
        <x:v>32.5</x:v>
      </x:c>
      <x:c r="H21" s="35" t="n">
        <x:f>IF(B21="","",SUMIFS(TicketTime[Time (h)],TicketTime[Month],B21,TicketTime[Period],"Outside period"))</x:f>
        <x:v>0</x:v>
      </x:c>
      <x:c r="I21" s="37" t="str">
        <x:f>IF(B21="","",IF(F21/$B$6&gt;1,"Retainer exceeded",IF(F21/$B$6=1,"Fully used",IF(F21/$B$6&gt;=$H$12,"Watch usage","Within retainer"))))</x:f>
        <x:v>Within retainer</x:v>
      </x:c>
      <x:c r="J21" s="2"/>
    </x:row>
    <x:row r="22" ht="28" customHeight="1">
      <x:c r="A22" s="2"/>
      <x:c r="B22" s="28" t="n">
        <x:f>IF($C$13&lt;&gt;"Ready","",IF(EDATE(DATE(YEAR($C$15),MONTH($C$15),1),ROW()-ROW($B$20)-1)&gt;$E$15,"",EDATE(DATE(YEAR($C$15),MONTH($C$15),1),ROW()-ROW($B$20)-1)))</x:f>
        <x:v>46054</x:v>
      </x:c>
      <x:c r="C22" s="34" t="n">
        <x:f>IF(B22="","",COUNTIFS(TicketTime[Month],B22,TicketTime[Time (h)],"&gt;=0"))</x:f>
        <x:v>1</x:v>
      </x:c>
      <x:c r="D22" s="35" t="n">
        <x:f>IF(B22="","",SUMIF(TicketTime[Month],B22,TicketTime[Time (h)]))</x:f>
        <x:v>6</x:v>
      </x:c>
      <x:c r="E22" s="36" t="n">
        <x:f>IF(B22="","",D22/$H$11)</x:f>
        <x:v>0.75</x:v>
      </x:c>
      <x:c r="F22" s="35" t="n">
        <x:f>IF(B22="","",SUM($D$21:D22))</x:f>
        <x:v>13.5</x:v>
      </x:c>
      <x:c r="G22" s="35" t="n">
        <x:f>IF(B22="","",$B$6-F22)</x:f>
        <x:v>26.5</x:v>
      </x:c>
      <x:c r="H22" s="35" t="n">
        <x:f>IF(B22="","",SUMIFS(TicketTime[Time (h)],TicketTime[Month],B22,TicketTime[Period],"Outside period"))</x:f>
        <x:v>0</x:v>
      </x:c>
      <x:c r="I22" s="37" t="str">
        <x:f>IF(B22="","",IF(F22/$B$6&gt;1,"Retainer exceeded",IF(F22/$B$6=1,"Fully used",IF(F22/$B$6&gt;=$H$12,"Watch usage","Within retainer"))))</x:f>
        <x:v>Within retainer</x:v>
      </x:c>
      <x:c r="J22" s="2"/>
    </x:row>
    <x:row r="23" ht="28" customHeight="1">
      <x:c r="A23" s="2"/>
      <x:c r="B23" s="28" t="n">
        <x:f>IF($C$13&lt;&gt;"Ready","",IF(EDATE(DATE(YEAR($C$15),MONTH($C$15),1),ROW()-ROW($B$20)-1)&gt;$E$15,"",EDATE(DATE(YEAR($C$15),MONTH($C$15),1),ROW()-ROW($B$20)-1)))</x:f>
        <x:v>46082</x:v>
      </x:c>
      <x:c r="C23" s="34" t="n">
        <x:f>IF(B23="","",COUNTIFS(TicketTime[Month],B23,TicketTime[Time (h)],"&gt;=0"))</x:f>
        <x:v>2</x:v>
      </x:c>
      <x:c r="D23" s="35" t="n">
        <x:f>IF(B23="","",SUMIF(TicketTime[Month],B23,TicketTime[Time (h)]))</x:f>
        <x:v>3.5</x:v>
      </x:c>
      <x:c r="E23" s="36" t="n">
        <x:f>IF(B23="","",D23/$H$11)</x:f>
        <x:v>0.4375</x:v>
      </x:c>
      <x:c r="F23" s="35" t="n">
        <x:f>IF(B23="","",SUM($D$21:D23))</x:f>
        <x:v>17</x:v>
      </x:c>
      <x:c r="G23" s="35" t="n">
        <x:f>IF(B23="","",$B$6-F23)</x:f>
        <x:v>23</x:v>
      </x:c>
      <x:c r="H23" s="35" t="n">
        <x:f>IF(B23="","",SUMIFS(TicketTime[Time (h)],TicketTime[Month],B23,TicketTime[Period],"Outside period"))</x:f>
        <x:v>0</x:v>
      </x:c>
      <x:c r="I23" s="37" t="str">
        <x:f>IF(B23="","",IF(F23/$B$6&gt;1,"Retainer exceeded",IF(F23/$B$6=1,"Fully used",IF(F23/$B$6&gt;=$H$12,"Watch usage","Within retainer"))))</x:f>
        <x:v>Within retainer</x:v>
      </x:c>
      <x:c r="J23" s="2"/>
    </x:row>
    <x:row r="24" ht="28" customHeight="1">
      <x:c r="A24" s="2"/>
      <x:c r="B24" s="28" t="n">
        <x:f>IF($C$13&lt;&gt;"Ready","",IF(EDATE(DATE(YEAR($C$15),MONTH($C$15),1),ROW()-ROW($B$20)-1)&gt;$E$15,"",EDATE(DATE(YEAR($C$15),MONTH($C$15),1),ROW()-ROW($B$20)-1)))</x:f>
        <x:v>46113</x:v>
      </x:c>
      <x:c r="C24" s="34" t="n">
        <x:f>IF(B24="","",COUNTIFS(TicketTime[Month],B24,TicketTime[Time (h)],"&gt;=0"))</x:f>
        <x:v>1</x:v>
      </x:c>
      <x:c r="D24" s="35" t="n">
        <x:f>IF(B24="","",SUMIF(TicketTime[Month],B24,TicketTime[Time (h)]))</x:f>
        <x:v>1</x:v>
      </x:c>
      <x:c r="E24" s="36" t="n">
        <x:f>IF(B24="","",D24/$H$11)</x:f>
        <x:v>0.125</x:v>
      </x:c>
      <x:c r="F24" s="35" t="n">
        <x:f>IF(B24="","",SUM($D$21:D24))</x:f>
        <x:v>18</x:v>
      </x:c>
      <x:c r="G24" s="35" t="n">
        <x:f>IF(B24="","",$B$6-F24)</x:f>
        <x:v>22</x:v>
      </x:c>
      <x:c r="H24" s="35" t="n">
        <x:f>IF(B24="","",SUMIFS(TicketTime[Time (h)],TicketTime[Month],B24,TicketTime[Period],"Outside period"))</x:f>
        <x:v>1</x:v>
      </x:c>
      <x:c r="I24" s="37" t="str">
        <x:f>IF(B24="","",IF(F24/$B$6&gt;1,"Retainer exceeded",IF(F24/$B$6=1,"Fully used",IF(F24/$B$6&gt;=$H$12,"Watch usage","Within retainer"))))</x:f>
        <x:v>Within retainer</x:v>
      </x:c>
      <x:c r="J24" s="2"/>
    </x:row>
    <x:row r="25" ht="28" customHeight="1">
      <x:c r="A25" s="2"/>
      <x:c r="B25" s="28" t="str">
        <x:f>IF($C$13&lt;&gt;"Ready","",IF(EDATE(DATE(YEAR($C$15),MONTH($C$15),1),ROW()-ROW($B$20)-1)&gt;$E$15,"",EDATE(DATE(YEAR($C$15),MONTH($C$15),1),ROW()-ROW($B$20)-1)))</x:f>
      </x:c>
      <x:c r="C25" s="34" t="str">
        <x:f>IF(B25="","",COUNTIFS(TicketTime[Month],B25,TicketTime[Time (h)],"&gt;=0"))</x:f>
      </x:c>
      <x:c r="D25" s="35" t="str">
        <x:f>IF(B25="","",SUMIF(TicketTime[Month],B25,TicketTime[Time (h)]))</x:f>
      </x:c>
      <x:c r="E25" s="36" t="str">
        <x:f>IF(B25="","",D25/$H$11)</x:f>
      </x:c>
      <x:c r="F25" s="35" t="str">
        <x:f>IF(B25="","",SUM($D$21:D25))</x:f>
      </x:c>
      <x:c r="G25" s="35" t="str">
        <x:f>IF(B25="","",$B$6-F25)</x:f>
      </x:c>
      <x:c r="H25" s="35" t="str">
        <x:f>IF(B25="","",SUMIFS(TicketTime[Time (h)],TicketTime[Month],B25,TicketTime[Period],"Outside period"))</x:f>
      </x:c>
      <x:c r="I25" s="37" t="str">
        <x:f>IF(B25="","",IF(F25/$B$6&gt;1,"Retainer exceeded",IF(F25/$B$6=1,"Fully used",IF(F25/$B$6&gt;=$H$12,"Watch usage","Within retainer"))))</x:f>
      </x:c>
      <x:c r="J25" s="2"/>
    </x:row>
    <x:row r="26" ht="28" customHeight="1">
      <x:c r="A26" s="2"/>
      <x:c r="B26" s="28" t="str">
        <x:f>IF($C$13&lt;&gt;"Ready","",IF(EDATE(DATE(YEAR($C$15),MONTH($C$15),1),ROW()-ROW($B$20)-1)&gt;$E$15,"",EDATE(DATE(YEAR($C$15),MONTH($C$15),1),ROW()-ROW($B$20)-1)))</x:f>
      </x:c>
      <x:c r="C26" s="34" t="str">
        <x:f>IF(B26="","",COUNTIFS(TicketTime[Month],B26,TicketTime[Time (h)],"&gt;=0"))</x:f>
      </x:c>
      <x:c r="D26" s="35" t="str">
        <x:f>IF(B26="","",SUMIF(TicketTime[Month],B26,TicketTime[Time (h)]))</x:f>
      </x:c>
      <x:c r="E26" s="36" t="str">
        <x:f>IF(B26="","",D26/$H$11)</x:f>
      </x:c>
      <x:c r="F26" s="35" t="str">
        <x:f>IF(B26="","",SUM($D$21:D26))</x:f>
      </x:c>
      <x:c r="G26" s="35" t="str">
        <x:f>IF(B26="","",$B$6-F26)</x:f>
      </x:c>
      <x:c r="H26" s="35" t="str">
        <x:f>IF(B26="","",SUMIFS(TicketTime[Time (h)],TicketTime[Month],B26,TicketTime[Period],"Outside period"))</x:f>
      </x:c>
      <x:c r="I26" s="37" t="str">
        <x:f>IF(B26="","",IF(F26/$B$6&gt;1,"Retainer exceeded",IF(F26/$B$6=1,"Fully used",IF(F26/$B$6&gt;=$H$12,"Watch usage","Within retainer"))))</x:f>
      </x:c>
      <x:c r="J26" s="2"/>
    </x:row>
    <x:row r="27" ht="28" customHeight="1">
      <x:c r="A27" s="2"/>
      <x:c r="B27" s="28" t="str">
        <x:f>IF($C$13&lt;&gt;"Ready","",IF(EDATE(DATE(YEAR($C$15),MONTH($C$15),1),ROW()-ROW($B$20)-1)&gt;$E$15,"",EDATE(DATE(YEAR($C$15),MONTH($C$15),1),ROW()-ROW($B$20)-1)))</x:f>
      </x:c>
      <x:c r="C27" s="34" t="str">
        <x:f>IF(B27="","",COUNTIFS(TicketTime[Month],B27,TicketTime[Time (h)],"&gt;=0"))</x:f>
      </x:c>
      <x:c r="D27" s="35" t="str">
        <x:f>IF(B27="","",SUMIF(TicketTime[Month],B27,TicketTime[Time (h)]))</x:f>
      </x:c>
      <x:c r="E27" s="36" t="str">
        <x:f>IF(B27="","",D27/$H$11)</x:f>
      </x:c>
      <x:c r="F27" s="35" t="str">
        <x:f>IF(B27="","",SUM($D$21:D27))</x:f>
      </x:c>
      <x:c r="G27" s="35" t="str">
        <x:f>IF(B27="","",$B$6-F27)</x:f>
      </x:c>
      <x:c r="H27" s="35" t="str">
        <x:f>IF(B27="","",SUMIFS(TicketTime[Time (h)],TicketTime[Month],B27,TicketTime[Period],"Outside period"))</x:f>
      </x:c>
      <x:c r="I27" s="37" t="str">
        <x:f>IF(B27="","",IF(F27/$B$6&gt;1,"Retainer exceeded",IF(F27/$B$6=1,"Fully used",IF(F27/$B$6&gt;=$H$12,"Watch usage","Within retainer"))))</x:f>
      </x:c>
      <x:c r="J27" s="2"/>
    </x:row>
    <x:row r="28" ht="28" customHeight="1">
      <x:c r="A28" s="2"/>
      <x:c r="B28" s="28" t="str">
        <x:f>IF($C$13&lt;&gt;"Ready","",IF(EDATE(DATE(YEAR($C$15),MONTH($C$15),1),ROW()-ROW($B$20)-1)&gt;$E$15,"",EDATE(DATE(YEAR($C$15),MONTH($C$15),1),ROW()-ROW($B$20)-1)))</x:f>
      </x:c>
      <x:c r="C28" s="34" t="str">
        <x:f>IF(B28="","",COUNTIFS(TicketTime[Month],B28,TicketTime[Time (h)],"&gt;=0"))</x:f>
      </x:c>
      <x:c r="D28" s="35" t="str">
        <x:f>IF(B28="","",SUMIF(TicketTime[Month],B28,TicketTime[Time (h)]))</x:f>
      </x:c>
      <x:c r="E28" s="36" t="str">
        <x:f>IF(B28="","",D28/$H$11)</x:f>
      </x:c>
      <x:c r="F28" s="35" t="str">
        <x:f>IF(B28="","",SUM($D$21:D28))</x:f>
      </x:c>
      <x:c r="G28" s="35" t="str">
        <x:f>IF(B28="","",$B$6-F28)</x:f>
      </x:c>
      <x:c r="H28" s="35" t="str">
        <x:f>IF(B28="","",SUMIFS(TicketTime[Time (h)],TicketTime[Month],B28,TicketTime[Period],"Outside period"))</x:f>
      </x:c>
      <x:c r="I28" s="37" t="str">
        <x:f>IF(B28="","",IF(F28/$B$6&gt;1,"Retainer exceeded",IF(F28/$B$6=1,"Fully used",IF(F28/$B$6&gt;=$H$12,"Watch usage","Within retainer"))))</x:f>
      </x:c>
      <x:c r="J28" s="2"/>
    </x:row>
    <x:row r="29" ht="28" customHeight="1">
      <x:c r="A29" s="2"/>
      <x:c r="B29" s="28" t="str">
        <x:f>IF($C$13&lt;&gt;"Ready","",IF(EDATE(DATE(YEAR($C$15),MONTH($C$15),1),ROW()-ROW($B$20)-1)&gt;$E$15,"",EDATE(DATE(YEAR($C$15),MONTH($C$15),1),ROW()-ROW($B$20)-1)))</x:f>
      </x:c>
      <x:c r="C29" s="34" t="str">
        <x:f>IF(B29="","",COUNTIFS(TicketTime[Month],B29,TicketTime[Time (h)],"&gt;=0"))</x:f>
      </x:c>
      <x:c r="D29" s="35" t="str">
        <x:f>IF(B29="","",SUMIF(TicketTime[Month],B29,TicketTime[Time (h)]))</x:f>
      </x:c>
      <x:c r="E29" s="36" t="str">
        <x:f>IF(B29="","",D29/$H$11)</x:f>
      </x:c>
      <x:c r="F29" s="35" t="str">
        <x:f>IF(B29="","",SUM($D$21:D29))</x:f>
      </x:c>
      <x:c r="G29" s="35" t="str">
        <x:f>IF(B29="","",$B$6-F29)</x:f>
      </x:c>
      <x:c r="H29" s="35" t="str">
        <x:f>IF(B29="","",SUMIFS(TicketTime[Time (h)],TicketTime[Month],B29,TicketTime[Period],"Outside period"))</x:f>
      </x:c>
      <x:c r="I29" s="37" t="str">
        <x:f>IF(B29="","",IF(F29/$B$6&gt;1,"Retainer exceeded",IF(F29/$B$6=1,"Fully used",IF(F29/$B$6&gt;=$H$12,"Watch usage","Within retainer"))))</x:f>
      </x:c>
      <x:c r="J29" s="2"/>
    </x:row>
    <x:row r="30" ht="28" customHeight="1">
      <x:c r="A30" s="2"/>
      <x:c r="B30" s="28" t="str">
        <x:f>IF($C$13&lt;&gt;"Ready","",IF(EDATE(DATE(YEAR($C$15),MONTH($C$15),1),ROW()-ROW($B$20)-1)&gt;$E$15,"",EDATE(DATE(YEAR($C$15),MONTH($C$15),1),ROW()-ROW($B$20)-1)))</x:f>
      </x:c>
      <x:c r="C30" s="34" t="str">
        <x:f>IF(B30="","",COUNTIFS(TicketTime[Month],B30,TicketTime[Time (h)],"&gt;=0"))</x:f>
      </x:c>
      <x:c r="D30" s="35" t="str">
        <x:f>IF(B30="","",SUMIF(TicketTime[Month],B30,TicketTime[Time (h)]))</x:f>
      </x:c>
      <x:c r="E30" s="36" t="str">
        <x:f>IF(B30="","",D30/$H$11)</x:f>
      </x:c>
      <x:c r="F30" s="35" t="str">
        <x:f>IF(B30="","",SUM($D$21:D30))</x:f>
      </x:c>
      <x:c r="G30" s="35" t="str">
        <x:f>IF(B30="","",$B$6-F30)</x:f>
      </x:c>
      <x:c r="H30" s="35" t="str">
        <x:f>IF(B30="","",SUMIFS(TicketTime[Time (h)],TicketTime[Month],B30,TicketTime[Period],"Outside period"))</x:f>
      </x:c>
      <x:c r="I30" s="37" t="str">
        <x:f>IF(B30="","",IF(F30/$B$6&gt;1,"Retainer exceeded",IF(F30/$B$6=1,"Fully used",IF(F30/$B$6&gt;=$H$12,"Watch usage","Within retainer"))))</x:f>
      </x:c>
      <x:c r="J30" s="2"/>
    </x:row>
    <x:row r="31" ht="28" customHeight="1">
      <x:c r="A31" s="2"/>
      <x:c r="B31" s="28" t="str">
        <x:f>IF($C$13&lt;&gt;"Ready","",IF(EDATE(DATE(YEAR($C$15),MONTH($C$15),1),ROW()-ROW($B$20)-1)&gt;$E$15,"",EDATE(DATE(YEAR($C$15),MONTH($C$15),1),ROW()-ROW($B$20)-1)))</x:f>
      </x:c>
      <x:c r="C31" s="34" t="str">
        <x:f>IF(B31="","",COUNTIFS(TicketTime[Month],B31,TicketTime[Time (h)],"&gt;=0"))</x:f>
      </x:c>
      <x:c r="D31" s="35" t="str">
        <x:f>IF(B31="","",SUMIF(TicketTime[Month],B31,TicketTime[Time (h)]))</x:f>
      </x:c>
      <x:c r="E31" s="36" t="str">
        <x:f>IF(B31="","",D31/$H$11)</x:f>
      </x:c>
      <x:c r="F31" s="35" t="str">
        <x:f>IF(B31="","",SUM($D$21:D31))</x:f>
      </x:c>
      <x:c r="G31" s="35" t="str">
        <x:f>IF(B31="","",$B$6-F31)</x:f>
      </x:c>
      <x:c r="H31" s="35" t="str">
        <x:f>IF(B31="","",SUMIFS(TicketTime[Time (h)],TicketTime[Month],B31,TicketTime[Period],"Outside period"))</x:f>
      </x:c>
      <x:c r="I31" s="37" t="str">
        <x:f>IF(B31="","",IF(F31/$B$6&gt;1,"Retainer exceeded",IF(F31/$B$6=1,"Fully used",IF(F31/$B$6&gt;=$H$12,"Watch usage","Within retainer"))))</x:f>
      </x:c>
      <x:c r="J31" s="2"/>
    </x:row>
    <x:row r="32" ht="28" customHeight="1">
      <x:c r="A32" s="2"/>
      <x:c r="B32" s="28" t="str">
        <x:f>IF($C$13&lt;&gt;"Ready","",IF(EDATE(DATE(YEAR($C$15),MONTH($C$15),1),ROW()-ROW($B$20)-1)&gt;$E$15,"",EDATE(DATE(YEAR($C$15),MONTH($C$15),1),ROW()-ROW($B$20)-1)))</x:f>
      </x:c>
      <x:c r="C32" s="34" t="str">
        <x:f>IF(B32="","",COUNTIFS(TicketTime[Month],B32,TicketTime[Time (h)],"&gt;=0"))</x:f>
      </x:c>
      <x:c r="D32" s="35" t="str">
        <x:f>IF(B32="","",SUMIF(TicketTime[Month],B32,TicketTime[Time (h)]))</x:f>
      </x:c>
      <x:c r="E32" s="36" t="str">
        <x:f>IF(B32="","",D32/$H$11)</x:f>
      </x:c>
      <x:c r="F32" s="35" t="str">
        <x:f>IF(B32="","",SUM($D$21:D32))</x:f>
      </x:c>
      <x:c r="G32" s="35" t="str">
        <x:f>IF(B32="","",$B$6-F32)</x:f>
      </x:c>
      <x:c r="H32" s="35" t="str">
        <x:f>IF(B32="","",SUMIFS(TicketTime[Time (h)],TicketTime[Month],B32,TicketTime[Period],"Outside period"))</x:f>
      </x:c>
      <x:c r="I32" s="37" t="str">
        <x:f>IF(B32="","",IF(F32/$B$6&gt;1,"Retainer exceeded",IF(F32/$B$6=1,"Fully used",IF(F32/$B$6&gt;=$H$12,"Watch usage","Within retainer"))))</x:f>
      </x:c>
      <x:c r="J32" s="2"/>
    </x:row>
    <x:row r="33" ht="28" customHeight="1">
      <x:c r="A33" s="2"/>
      <x:c r="B33" s="28" t="str">
        <x:f>IF($C$13&lt;&gt;"Ready","",IF(EDATE(DATE(YEAR($C$15),MONTH($C$15),1),ROW()-ROW($B$20)-1)&gt;$E$15,"",EDATE(DATE(YEAR($C$15),MONTH($C$15),1),ROW()-ROW($B$20)-1)))</x:f>
      </x:c>
      <x:c r="C33" s="34" t="str">
        <x:f>IF(B33="","",COUNTIFS(TicketTime[Month],B33,TicketTime[Time (h)],"&gt;=0"))</x:f>
      </x:c>
      <x:c r="D33" s="35" t="str">
        <x:f>IF(B33="","",SUMIF(TicketTime[Month],B33,TicketTime[Time (h)]))</x:f>
      </x:c>
      <x:c r="E33" s="36" t="str">
        <x:f>IF(B33="","",D33/$H$11)</x:f>
      </x:c>
      <x:c r="F33" s="35" t="str">
        <x:f>IF(B33="","",SUM($D$21:D33))</x:f>
      </x:c>
      <x:c r="G33" s="35" t="str">
        <x:f>IF(B33="","",$B$6-F33)</x:f>
      </x:c>
      <x:c r="H33" s="35" t="str">
        <x:f>IF(B33="","",SUMIFS(TicketTime[Time (h)],TicketTime[Month],B33,TicketTime[Period],"Outside period"))</x:f>
      </x:c>
      <x:c r="I33" s="37" t="str">
        <x:f>IF(B33="","",IF(F33/$B$6&gt;1,"Retainer exceeded",IF(F33/$B$6=1,"Fully used",IF(F33/$B$6&gt;=$H$12,"Watch usage","Within retainer"))))</x:f>
      </x:c>
      <x:c r="J33" s="2"/>
    </x:row>
    <x:row r="34" ht="28" customHeight="1">
      <x:c r="A34" s="2"/>
      <x:c r="B34" s="28" t="str">
        <x:f>IF($C$13&lt;&gt;"Ready","",IF(EDATE(DATE(YEAR($C$15),MONTH($C$15),1),ROW()-ROW($B$20)-1)&gt;$E$15,"",EDATE(DATE(YEAR($C$15),MONTH($C$15),1),ROW()-ROW($B$20)-1)))</x:f>
      </x:c>
      <x:c r="C34" s="34" t="str">
        <x:f>IF(B34="","",COUNTIFS(TicketTime[Month],B34,TicketTime[Time (h)],"&gt;=0"))</x:f>
      </x:c>
      <x:c r="D34" s="35" t="str">
        <x:f>IF(B34="","",SUMIF(TicketTime[Month],B34,TicketTime[Time (h)]))</x:f>
      </x:c>
      <x:c r="E34" s="36" t="str">
        <x:f>IF(B34="","",D34/$H$11)</x:f>
      </x:c>
      <x:c r="F34" s="35" t="str">
        <x:f>IF(B34="","",SUM($D$21:D34))</x:f>
      </x:c>
      <x:c r="G34" s="35" t="str">
        <x:f>IF(B34="","",$B$6-F34)</x:f>
      </x:c>
      <x:c r="H34" s="35" t="str">
        <x:f>IF(B34="","",SUMIFS(TicketTime[Time (h)],TicketTime[Month],B34,TicketTime[Period],"Outside period"))</x:f>
      </x:c>
      <x:c r="I34" s="37" t="str">
        <x:f>IF(B34="","",IF(F34/$B$6&gt;1,"Retainer exceeded",IF(F34/$B$6=1,"Fully used",IF(F34/$B$6&gt;=$H$12,"Watch usage","Within retainer"))))</x:f>
      </x:c>
      <x:c r="J34" s="2"/>
    </x:row>
    <x:row r="35" ht="28" customHeight="1">
      <x:c r="A35" s="2"/>
      <x:c r="B35" s="28" t="str">
        <x:f>IF($C$13&lt;&gt;"Ready","",IF(EDATE(DATE(YEAR($C$15),MONTH($C$15),1),ROW()-ROW($B$20)-1)&gt;$E$15,"",EDATE(DATE(YEAR($C$15),MONTH($C$15),1),ROW()-ROW($B$20)-1)))</x:f>
      </x:c>
      <x:c r="C35" s="34" t="str">
        <x:f>IF(B35="","",COUNTIFS(TicketTime[Month],B35,TicketTime[Time (h)],"&gt;=0"))</x:f>
      </x:c>
      <x:c r="D35" s="35" t="str">
        <x:f>IF(B35="","",SUMIF(TicketTime[Month],B35,TicketTime[Time (h)]))</x:f>
      </x:c>
      <x:c r="E35" s="36" t="str">
        <x:f>IF(B35="","",D35/$H$11)</x:f>
      </x:c>
      <x:c r="F35" s="35" t="str">
        <x:f>IF(B35="","",SUM($D$21:D35))</x:f>
      </x:c>
      <x:c r="G35" s="35" t="str">
        <x:f>IF(B35="","",$B$6-F35)</x:f>
      </x:c>
      <x:c r="H35" s="35" t="str">
        <x:f>IF(B35="","",SUMIFS(TicketTime[Time (h)],TicketTime[Month],B35,TicketTime[Period],"Outside period"))</x:f>
      </x:c>
      <x:c r="I35" s="37" t="str">
        <x:f>IF(B35="","",IF(F35/$B$6&gt;1,"Retainer exceeded",IF(F35/$B$6=1,"Fully used",IF(F35/$B$6&gt;=$H$12,"Watch usage","Within retainer"))))</x:f>
      </x:c>
      <x:c r="J35" s="2"/>
    </x:row>
    <x:row r="36" ht="28" customHeight="1">
      <x:c r="A36" s="2"/>
      <x:c r="B36" s="28" t="str">
        <x:f>IF($C$13&lt;&gt;"Ready","",IF(EDATE(DATE(YEAR($C$15),MONTH($C$15),1),ROW()-ROW($B$20)-1)&gt;$E$15,"",EDATE(DATE(YEAR($C$15),MONTH($C$15),1),ROW()-ROW($B$20)-1)))</x:f>
      </x:c>
      <x:c r="C36" s="34" t="str">
        <x:f>IF(B36="","",COUNTIFS(TicketTime[Month],B36,TicketTime[Time (h)],"&gt;=0"))</x:f>
      </x:c>
      <x:c r="D36" s="35" t="str">
        <x:f>IF(B36="","",SUMIF(TicketTime[Month],B36,TicketTime[Time (h)]))</x:f>
      </x:c>
      <x:c r="E36" s="36" t="str">
        <x:f>IF(B36="","",D36/$H$11)</x:f>
      </x:c>
      <x:c r="F36" s="35" t="str">
        <x:f>IF(B36="","",SUM($D$21:D36))</x:f>
      </x:c>
      <x:c r="G36" s="35" t="str">
        <x:f>IF(B36="","",$B$6-F36)</x:f>
      </x:c>
      <x:c r="H36" s="35" t="str">
        <x:f>IF(B36="","",SUMIFS(TicketTime[Time (h)],TicketTime[Month],B36,TicketTime[Period],"Outside period"))</x:f>
      </x:c>
      <x:c r="I36" s="37" t="str">
        <x:f>IF(B36="","",IF(F36/$B$6&gt;1,"Retainer exceeded",IF(F36/$B$6=1,"Fully used",IF(F36/$B$6&gt;=$H$12,"Watch usage","Within retainer"))))</x:f>
      </x:c>
      <x:c r="J36" s="2"/>
    </x:row>
    <x:row r="37" ht="28" customHeight="1">
      <x:c r="A37" s="2"/>
      <x:c r="B37" s="28" t="str">
        <x:f>IF($C$13&lt;&gt;"Ready","",IF(EDATE(DATE(YEAR($C$15),MONTH($C$15),1),ROW()-ROW($B$20)-1)&gt;$E$15,"",EDATE(DATE(YEAR($C$15),MONTH($C$15),1),ROW()-ROW($B$20)-1)))</x:f>
      </x:c>
      <x:c r="C37" s="34" t="str">
        <x:f>IF(B37="","",COUNTIFS(TicketTime[Month],B37,TicketTime[Time (h)],"&gt;=0"))</x:f>
      </x:c>
      <x:c r="D37" s="35" t="str">
        <x:f>IF(B37="","",SUMIF(TicketTime[Month],B37,TicketTime[Time (h)]))</x:f>
      </x:c>
      <x:c r="E37" s="36" t="str">
        <x:f>IF(B37="","",D37/$H$11)</x:f>
      </x:c>
      <x:c r="F37" s="35" t="str">
        <x:f>IF(B37="","",SUM($D$21:D37))</x:f>
      </x:c>
      <x:c r="G37" s="35" t="str">
        <x:f>IF(B37="","",$B$6-F37)</x:f>
      </x:c>
      <x:c r="H37" s="35" t="str">
        <x:f>IF(B37="","",SUMIFS(TicketTime[Time (h)],TicketTime[Month],B37,TicketTime[Period],"Outside period"))</x:f>
      </x:c>
      <x:c r="I37" s="37" t="str">
        <x:f>IF(B37="","",IF(F37/$B$6&gt;1,"Retainer exceeded",IF(F37/$B$6=1,"Fully used",IF(F37/$B$6&gt;=$H$12,"Watch usage","Within retainer"))))</x:f>
      </x:c>
      <x:c r="J37" s="2"/>
    </x:row>
    <x:row r="38" ht="28" customHeight="1">
      <x:c r="A38" s="2"/>
      <x:c r="B38" s="28" t="str">
        <x:f>IF($C$13&lt;&gt;"Ready","",IF(EDATE(DATE(YEAR($C$15),MONTH($C$15),1),ROW()-ROW($B$20)-1)&gt;$E$15,"",EDATE(DATE(YEAR($C$15),MONTH($C$15),1),ROW()-ROW($B$20)-1)))</x:f>
      </x:c>
      <x:c r="C38" s="34" t="str">
        <x:f>IF(B38="","",COUNTIFS(TicketTime[Month],B38,TicketTime[Time (h)],"&gt;=0"))</x:f>
      </x:c>
      <x:c r="D38" s="35" t="str">
        <x:f>IF(B38="","",SUMIF(TicketTime[Month],B38,TicketTime[Time (h)]))</x:f>
      </x:c>
      <x:c r="E38" s="36" t="str">
        <x:f>IF(B38="","",D38/$H$11)</x:f>
      </x:c>
      <x:c r="F38" s="35" t="str">
        <x:f>IF(B38="","",SUM($D$21:D38))</x:f>
      </x:c>
      <x:c r="G38" s="35" t="str">
        <x:f>IF(B38="","",$B$6-F38)</x:f>
      </x:c>
      <x:c r="H38" s="35" t="str">
        <x:f>IF(B38="","",SUMIFS(TicketTime[Time (h)],TicketTime[Month],B38,TicketTime[Period],"Outside period"))</x:f>
      </x:c>
      <x:c r="I38" s="37" t="str">
        <x:f>IF(B38="","",IF(F38/$B$6&gt;1,"Retainer exceeded",IF(F38/$B$6=1,"Fully used",IF(F38/$B$6&gt;=$H$12,"Watch usage","Within retainer"))))</x:f>
      </x:c>
      <x:c r="J38" s="2"/>
    </x:row>
    <x:row r="39" ht="28" customHeight="1">
      <x:c r="A39" s="2"/>
      <x:c r="B39" s="28" t="str">
        <x:f>IF($C$13&lt;&gt;"Ready","",IF(EDATE(DATE(YEAR($C$15),MONTH($C$15),1),ROW()-ROW($B$20)-1)&gt;$E$15,"",EDATE(DATE(YEAR($C$15),MONTH($C$15),1),ROW()-ROW($B$20)-1)))</x:f>
      </x:c>
      <x:c r="C39" s="34" t="str">
        <x:f>IF(B39="","",COUNTIFS(TicketTime[Month],B39,TicketTime[Time (h)],"&gt;=0"))</x:f>
      </x:c>
      <x:c r="D39" s="35" t="str">
        <x:f>IF(B39="","",SUMIF(TicketTime[Month],B39,TicketTime[Time (h)]))</x:f>
      </x:c>
      <x:c r="E39" s="36" t="str">
        <x:f>IF(B39="","",D39/$H$11)</x:f>
      </x:c>
      <x:c r="F39" s="35" t="str">
        <x:f>IF(B39="","",SUM($D$21:D39))</x:f>
      </x:c>
      <x:c r="G39" s="35" t="str">
        <x:f>IF(B39="","",$B$6-F39)</x:f>
      </x:c>
      <x:c r="H39" s="35" t="str">
        <x:f>IF(B39="","",SUMIFS(TicketTime[Time (h)],TicketTime[Month],B39,TicketTime[Period],"Outside period"))</x:f>
      </x:c>
      <x:c r="I39" s="37" t="str">
        <x:f>IF(B39="","",IF(F39/$B$6&gt;1,"Retainer exceeded",IF(F39/$B$6=1,"Fully used",IF(F39/$B$6&gt;=$H$12,"Watch usage","Within retainer"))))</x:f>
      </x:c>
      <x:c r="J39" s="2"/>
    </x:row>
    <x:row r="40" ht="28" customHeight="1">
      <x:c r="A40" s="2"/>
      <x:c r="B40" s="28" t="str">
        <x:f>IF($C$13&lt;&gt;"Ready","",IF(EDATE(DATE(YEAR($C$15),MONTH($C$15),1),ROW()-ROW($B$20)-1)&gt;$E$15,"",EDATE(DATE(YEAR($C$15),MONTH($C$15),1),ROW()-ROW($B$20)-1)))</x:f>
      </x:c>
      <x:c r="C40" s="34" t="str">
        <x:f>IF(B40="","",COUNTIFS(TicketTime[Month],B40,TicketTime[Time (h)],"&gt;=0"))</x:f>
      </x:c>
      <x:c r="D40" s="35" t="str">
        <x:f>IF(B40="","",SUMIF(TicketTime[Month],B40,TicketTime[Time (h)]))</x:f>
      </x:c>
      <x:c r="E40" s="36" t="str">
        <x:f>IF(B40="","",D40/$H$11)</x:f>
      </x:c>
      <x:c r="F40" s="35" t="str">
        <x:f>IF(B40="","",SUM($D$21:D40))</x:f>
      </x:c>
      <x:c r="G40" s="35" t="str">
        <x:f>IF(B40="","",$B$6-F40)</x:f>
      </x:c>
      <x:c r="H40" s="35" t="str">
        <x:f>IF(B40="","",SUMIFS(TicketTime[Time (h)],TicketTime[Month],B40,TicketTime[Period],"Outside period"))</x:f>
      </x:c>
      <x:c r="I40" s="37" t="str">
        <x:f>IF(B40="","",IF(F40/$B$6&gt;1,"Retainer exceeded",IF(F40/$B$6=1,"Fully used",IF(F40/$B$6&gt;=$H$12,"Watch usage","Within retainer"))))</x:f>
      </x:c>
      <x:c r="J40" s="2"/>
    </x:row>
    <x:row r="41" ht="28" customHeight="1">
      <x:c r="A41" s="2"/>
      <x:c r="B41" s="28" t="str">
        <x:f>IF($C$13&lt;&gt;"Ready","",IF(EDATE(DATE(YEAR($C$15),MONTH($C$15),1),ROW()-ROW($B$20)-1)&gt;$E$15,"",EDATE(DATE(YEAR($C$15),MONTH($C$15),1),ROW()-ROW($B$20)-1)))</x:f>
      </x:c>
      <x:c r="C41" s="34" t="str">
        <x:f>IF(B41="","",COUNTIFS(TicketTime[Month],B41,TicketTime[Time (h)],"&gt;=0"))</x:f>
      </x:c>
      <x:c r="D41" s="35" t="str">
        <x:f>IF(B41="","",SUMIF(TicketTime[Month],B41,TicketTime[Time (h)]))</x:f>
      </x:c>
      <x:c r="E41" s="36" t="str">
        <x:f>IF(B41="","",D41/$H$11)</x:f>
      </x:c>
      <x:c r="F41" s="35" t="str">
        <x:f>IF(B41="","",SUM($D$21:D41))</x:f>
      </x:c>
      <x:c r="G41" s="35" t="str">
        <x:f>IF(B41="","",$B$6-F41)</x:f>
      </x:c>
      <x:c r="H41" s="35" t="str">
        <x:f>IF(B41="","",SUMIFS(TicketTime[Time (h)],TicketTime[Month],B41,TicketTime[Period],"Outside period"))</x:f>
      </x:c>
      <x:c r="I41" s="37" t="str">
        <x:f>IF(B41="","",IF(F41/$B$6&gt;1,"Retainer exceeded",IF(F41/$B$6=1,"Fully used",IF(F41/$B$6&gt;=$H$12,"Watch usage","Within retainer"))))</x:f>
      </x:c>
      <x:c r="J41" s="2"/>
    </x:row>
    <x:row r="42" ht="28" customHeight="1">
      <x:c r="A42" s="2"/>
      <x:c r="B42" s="28" t="str">
        <x:f>IF($C$13&lt;&gt;"Ready","",IF(EDATE(DATE(YEAR($C$15),MONTH($C$15),1),ROW()-ROW($B$20)-1)&gt;$E$15,"",EDATE(DATE(YEAR($C$15),MONTH($C$15),1),ROW()-ROW($B$20)-1)))</x:f>
      </x:c>
      <x:c r="C42" s="34" t="str">
        <x:f>IF(B42="","",COUNTIFS(TicketTime[Month],B42,TicketTime[Time (h)],"&gt;=0"))</x:f>
      </x:c>
      <x:c r="D42" s="35" t="str">
        <x:f>IF(B42="","",SUMIF(TicketTime[Month],B42,TicketTime[Time (h)]))</x:f>
      </x:c>
      <x:c r="E42" s="36" t="str">
        <x:f>IF(B42="","",D42/$H$11)</x:f>
      </x:c>
      <x:c r="F42" s="35" t="str">
        <x:f>IF(B42="","",SUM($D$21:D42))</x:f>
      </x:c>
      <x:c r="G42" s="35" t="str">
        <x:f>IF(B42="","",$B$6-F42)</x:f>
      </x:c>
      <x:c r="H42" s="35" t="str">
        <x:f>IF(B42="","",SUMIFS(TicketTime[Time (h)],TicketTime[Month],B42,TicketTime[Period],"Outside period"))</x:f>
      </x:c>
      <x:c r="I42" s="37" t="str">
        <x:f>IF(B42="","",IF(F42/$B$6&gt;1,"Retainer exceeded",IF(F42/$B$6=1,"Fully used",IF(F42/$B$6&gt;=$H$12,"Watch usage","Within retainer"))))</x:f>
      </x:c>
      <x:c r="J42" s="2"/>
    </x:row>
    <x:row r="43" ht="28" customHeight="1">
      <x:c r="A43" s="2"/>
      <x:c r="B43" s="28" t="str">
        <x:f>IF($C$13&lt;&gt;"Ready","",IF(EDATE(DATE(YEAR($C$15),MONTH($C$15),1),ROW()-ROW($B$20)-1)&gt;$E$15,"",EDATE(DATE(YEAR($C$15),MONTH($C$15),1),ROW()-ROW($B$20)-1)))</x:f>
      </x:c>
      <x:c r="C43" s="34" t="str">
        <x:f>IF(B43="","",COUNTIFS(TicketTime[Month],B43,TicketTime[Time (h)],"&gt;=0"))</x:f>
      </x:c>
      <x:c r="D43" s="35" t="str">
        <x:f>IF(B43="","",SUMIF(TicketTime[Month],B43,TicketTime[Time (h)]))</x:f>
      </x:c>
      <x:c r="E43" s="36" t="str">
        <x:f>IF(B43="","",D43/$H$11)</x:f>
      </x:c>
      <x:c r="F43" s="35" t="str">
        <x:f>IF(B43="","",SUM($D$21:D43))</x:f>
      </x:c>
      <x:c r="G43" s="35" t="str">
        <x:f>IF(B43="","",$B$6-F43)</x:f>
      </x:c>
      <x:c r="H43" s="35" t="str">
        <x:f>IF(B43="","",SUMIFS(TicketTime[Time (h)],TicketTime[Month],B43,TicketTime[Period],"Outside period"))</x:f>
      </x:c>
      <x:c r="I43" s="37" t="str">
        <x:f>IF(B43="","",IF(F43/$B$6&gt;1,"Retainer exceeded",IF(F43/$B$6=1,"Fully used",IF(F43/$B$6&gt;=$H$12,"Watch usage","Within retainer"))))</x:f>
      </x:c>
      <x:c r="J43" s="2"/>
    </x:row>
    <x:row r="44" ht="28" customHeight="1">
      <x:c r="A44" s="2"/>
      <x:c r="B44" s="28" t="str">
        <x:f>IF($C$13&lt;&gt;"Ready","",IF(EDATE(DATE(YEAR($C$15),MONTH($C$15),1),ROW()-ROW($B$20)-1)&gt;$E$15,"",EDATE(DATE(YEAR($C$15),MONTH($C$15),1),ROW()-ROW($B$20)-1)))</x:f>
      </x:c>
      <x:c r="C44" s="34" t="str">
        <x:f>IF(B44="","",COUNTIFS(TicketTime[Month],B44,TicketTime[Time (h)],"&gt;=0"))</x:f>
      </x:c>
      <x:c r="D44" s="35" t="str">
        <x:f>IF(B44="","",SUMIF(TicketTime[Month],B44,TicketTime[Time (h)]))</x:f>
      </x:c>
      <x:c r="E44" s="36" t="str">
        <x:f>IF(B44="","",D44/$H$11)</x:f>
      </x:c>
      <x:c r="F44" s="35" t="str">
        <x:f>IF(B44="","",SUM($D$21:D44))</x:f>
      </x:c>
      <x:c r="G44" s="35" t="str">
        <x:f>IF(B44="","",$B$6-F44)</x:f>
      </x:c>
      <x:c r="H44" s="35" t="str">
        <x:f>IF(B44="","",SUMIFS(TicketTime[Time (h)],TicketTime[Month],B44,TicketTime[Period],"Outside period"))</x:f>
      </x:c>
      <x:c r="I44" s="37" t="str">
        <x:f>IF(B44="","",IF(F44/$B$6&gt;1,"Retainer exceeded",IF(F44/$B$6=1,"Fully used",IF(F44/$B$6&gt;=$H$12,"Watch usage","Within retainer"))))</x:f>
      </x:c>
      <x:c r="J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</x:sheetData>
  <x:mergeCells>
    <x:mergeCell ref="B2:I2"/>
    <x:mergeCell ref="B3:I3"/>
    <x:mergeCell ref="B5:C5"/>
    <x:mergeCell ref="B6:C6"/>
    <x:mergeCell ref="B7:C7"/>
    <x:mergeCell ref="D5:E5"/>
    <x:mergeCell ref="D6:E6"/>
    <x:mergeCell ref="D7:E7"/>
    <x:mergeCell ref="F5:G5"/>
    <x:mergeCell ref="F6:G6"/>
    <x:mergeCell ref="F7:G7"/>
    <x:mergeCell ref="H5:I5"/>
    <x:mergeCell ref="H6:I6"/>
    <x:mergeCell ref="H7:I7"/>
    <x:mergeCell ref="C13:I13"/>
    <x:mergeCell ref="B16:I16"/>
    <x:mergeCell ref="B17:I17"/>
    <x:mergeCell ref="B18:I18"/>
  </x:mergeCells>
  <x:conditionalFormatting sqref="C13:I13">
    <x:cfRule type="containsText" dxfId="2" priority="1" operator="containsText" text="Correct the flagged rows in Tickets"/>
    <x:cfRule type="containsText" dxfId="3" priority="2" operator="containsText" text="Complete the retainer settings"/>
  </x:conditionalFormatting>
  <x:dataValidations count="1">
    <x:dataValidation type="list" sqref="E11">
      <x:formula1>"Hours,Days"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6373250c1346b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5" hidden="0" customWidth="1"/>
    <x:col min="2" max="2" width="17" hidden="0" customWidth="1"/>
    <x:col min="3" max="3" width="15" hidden="0" customWidth="1"/>
    <x:col min="4" max="4" width="62" hidden="0" customWidth="1"/>
    <x:col min="5" max="5" width="19" hidden="0" customWidth="1"/>
    <x:col min="6" max="6" width="23" hidden="0" customWidth="1"/>
    <x:col min="7" max="7" width="16" hidden="0" customWidth="1"/>
    <x:col min="8" max="8" width="15" hidden="0" customWidth="1"/>
    <x:col min="9" max="9" width="15" hidden="0" customWidth="1"/>
    <x:col min="10" max="10" width="21" hidden="0" customWidth="1"/>
    <x:col min="11" max="11" width="21" hidden="0" customWidth="1"/>
    <x:col min="12" max="12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42" customHeight="1">
      <x:c r="A2" s="2"/>
      <x:c r="B2" s="4" t="str">
        <x:v>Tickets and time spent</x:v>
      </x:c>
      <x:c r="C2" s="4" t="str">
        <x:v>Tickets and time spent</x:v>
      </x:c>
      <x:c r="D2" s="4" t="str">
        <x:v>Tickets and time spent</x:v>
      </x:c>
      <x:c r="E2" s="4" t="str">
        <x:v>Tickets and time spent</x:v>
      </x:c>
      <x:c r="F2" s="4" t="str">
        <x:v>Tickets and time spent</x:v>
      </x:c>
      <x:c r="G2" s="4" t="str">
        <x:v>Tickets and time spent</x:v>
      </x:c>
      <x:c r="H2" s="4" t="str">
        <x:v>Tickets and time spent</x:v>
      </x:c>
      <x:c r="I2" s="4" t="str">
        <x:v>Tickets and time spent</x:v>
      </x:c>
      <x:c r="J2" s="4" t="str">
        <x:v>Tickets and time spent</x:v>
      </x:c>
      <x:c r="K2" s="4" t="str">
        <x:v>Tickets and time spent</x:v>
      </x:c>
      <x:c r="L2" s="2"/>
    </x:row>
    <x:row r="3" ht="36" customHeight="1">
      <x:c r="A3" s="2"/>
      <x:c r="B3" s="6" t="str">
        <x:v>Replace this fictional example. One row per intervention; the same ticket may appear more than once.</x:v>
      </x:c>
      <x:c r="C3" s="6" t="str">
        <x:v>Replace this fictional example. One row per intervention; the same ticket may appear more than once.</x:v>
      </x:c>
      <x:c r="D3" s="6" t="str">
        <x:v>Replace this fictional example. One row per intervention; the same ticket may appear more than once.</x:v>
      </x:c>
      <x:c r="E3" s="6" t="str">
        <x:v>Replace this fictional example. One row per intervention; the same ticket may appear more than once.</x:v>
      </x:c>
      <x:c r="F3" s="6" t="str">
        <x:v>Replace this fictional example. One row per intervention; the same ticket may appear more than once.</x:v>
      </x:c>
      <x:c r="G3" s="6" t="str">
        <x:v>Replace this fictional example. One row per intervention; the same ticket may appear more than once.</x:v>
      </x:c>
      <x:c r="H3" s="6" t="str">
        <x:v>Replace this fictional example. One row per intervention; the same ticket may appear more than once.</x:v>
      </x:c>
      <x:c r="I3" s="6" t="str">
        <x:v>Replace this fictional example. One row per intervention; the same ticket may appear more than once.</x:v>
      </x:c>
      <x:c r="J3" s="6" t="str">
        <x:v>Replace this fictional example. One row per intervention; the same ticket may appear more than once.</x:v>
      </x:c>
      <x:c r="K3" s="6" t="str">
        <x:v>Replace this fictional example. One row per intervention; the same ticket may appear more than once.</x:v>
      </x:c>
      <x:c r="L3" s="2"/>
    </x:row>
    <x:row r="4" ht="36" customHeight="1">
      <x:c r="A4" s="2"/>
      <x:c r="B4" s="6" t="str">
        <x:v>Enter C:H (yellow cells). B and I:K are calculated. Log actual time spent, regardless of ticket status.</x:v>
      </x:c>
      <x:c r="C4" s="6" t="str">
        <x:v>Enter C:H (yellow cells). B and I:K are calculated. Log actual time spent, regardless of ticket status.</x:v>
      </x:c>
      <x:c r="D4" s="6" t="str">
        <x:v>Enter C:H (yellow cells). B and I:K are calculated. Log actual time spent, regardless of ticket status.</x:v>
      </x:c>
      <x:c r="E4" s="6" t="str">
        <x:v>Enter C:H (yellow cells). B and I:K are calculated. Log actual time spent, regardless of ticket status.</x:v>
      </x:c>
      <x:c r="F4" s="6" t="str">
        <x:v>Enter C:H (yellow cells). B and I:K are calculated. Log actual time spent, regardless of ticket status.</x:v>
      </x:c>
      <x:c r="G4" s="6" t="str">
        <x:v>Enter C:H (yellow cells). B and I:K are calculated. Log actual time spent, regardless of ticket status.</x:v>
      </x:c>
      <x:c r="H4" s="6" t="str">
        <x:v>Enter C:H (yellow cells). B and I:K are calculated. Log actual time spent, regardless of ticket status.</x:v>
      </x:c>
      <x:c r="I4" s="6" t="str">
        <x:v>Enter C:H (yellow cells). B and I:K are calculated. Log actual time spent, regardless of ticket status.</x:v>
      </x:c>
      <x:c r="J4" s="6" t="str">
        <x:v>Enter C:H (yellow cells). B and I:K are calculated. Log actual time spent, regardless of ticket status.</x:v>
      </x:c>
      <x:c r="K4" s="6" t="str">
        <x:v>Enter C:H (yellow cells). B and I:K are calculated. Log actual time spent, regardless of ticket status.</x:v>
      </x:c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6" customHeight="1">
      <x:c r="A7" s="2"/>
      <x:c r="B7" s="19" t="str">
        <x:v>Month</x:v>
      </x:c>
      <x:c r="C7" s="19" t="str">
        <x:v>Ticket</x:v>
      </x:c>
      <x:c r="D7" s="19" t="str">
        <x:v>Description</x:v>
      </x:c>
      <x:c r="E7" s="19" t="str">
        <x:v>Request date</x:v>
      </x:c>
      <x:c r="F7" s="19" t="str">
        <x:v>Resource profile</x:v>
      </x:c>
      <x:c r="G7" s="19" t="str">
        <x:v>Status</x:v>
      </x:c>
      <x:c r="H7" s="19" t="str">
        <x:v>Time (h)</x:v>
      </x:c>
      <x:c r="I7" s="19" t="str">
        <x:v>Time (days)</x:v>
      </x:c>
      <x:c r="J7" s="19" t="str">
        <x:v>Period</x:v>
      </x:c>
      <x:c r="K7" s="19" t="str">
        <x:v>Input check</x:v>
      </x:c>
      <x:c r="L7" s="2"/>
    </x:row>
    <x:row r="8" ht="43" customHeight="1">
      <x:c r="A8" s="2"/>
      <x:c r="B8" s="21" t="n">
        <x:f>IF(OR(E8="",NOT(ISNUMBER(E8))),"",DATE(YEAR(E8),MONTH(E8),1))</x:f>
        <x:v>46023</x:v>
      </x:c>
      <x:c r="C8" s="13" t="str">
        <x:v>DEMO-001</x:v>
      </x:c>
      <x:c r="D8" s="20" t="str">
        <x:v>Correct the mobile menu alignment</x:v>
      </x:c>
      <x:c r="E8" s="16" t="n">
        <x:v>46031</x:v>
      </x:c>
      <x:c r="F8" s="20" t="str">
        <x:v>Development</x:v>
      </x:c>
      <x:c r="G8" s="20" t="str">
        <x:v>Delivered</x:v>
      </x:c>
      <x:c r="H8" s="23" t="n">
        <x:v>3.5</x:v>
      </x:c>
      <x:c r="I8" s="24" t="n">
        <x:f>IF(OR(NOT(ISNUMBER(H8)),NOT(ISNUMBER('Retainer summary'!$H$11)),'Retainer summary'!$H$11&lt;=0),"",H8/'Retainer summary'!$H$11)</x:f>
        <x:v>0.4375</x:v>
      </x:c>
      <x:c r="J8" s="7" t="str">
        <x:f>IF(COUNTA(C8:H8)=0,"",IF(OR(E8="",NOT(ISNUMBER(E8))),"Missing date",IF(AND(ISNUMBER('Retainer summary'!$C$12),ISNUMBER('Retainer summary'!$E$12),E8&gt;='Retainer summary'!$C$12,E8&lt;='Retainer summary'!$E$12),"Within period","Outside period")))</x:f>
        <x:v>Within period</x:v>
      </x:c>
      <x:c r="K8" s="7" t="str">
        <x:f>IF(COUNTA(C8:H8)=0,"",IF(OR(NOT(ISNUMBER(E8)),E8&lt;=0,D8="",NOT(ISNUMBER(H8)),H8&lt;0),"Check input",""))</x:f>
      </x:c>
      <x:c r="L8" s="2"/>
    </x:row>
    <x:row r="9" ht="43" customHeight="1">
      <x:c r="A9" s="2"/>
      <x:c r="B9" s="21" t="n">
        <x:f>IF(OR(E9="",NOT(ISNUMBER(E9))),"",DATE(YEAR(E9),MONTH(E9),1))</x:f>
        <x:v>46023</x:v>
      </x:c>
      <x:c r="C9" s="13" t="str">
        <x:v>DEMO-002</x:v>
      </x:c>
      <x:c r="D9" s="20" t="str">
        <x:v>Update extensions and check the forms</x:v>
      </x:c>
      <x:c r="E9" s="16" t="n">
        <x:v>46044</x:v>
      </x:c>
      <x:c r="F9" s="20" t="str">
        <x:v>Maintenance</x:v>
      </x:c>
      <x:c r="G9" s="20" t="str">
        <x:v>Delivered</x:v>
      </x:c>
      <x:c r="H9" s="23" t="n">
        <x:v>4</x:v>
      </x:c>
      <x:c r="I9" s="24" t="n">
        <x:f>IF(OR(NOT(ISNUMBER(H9)),NOT(ISNUMBER('Retainer summary'!$H$11)),'Retainer summary'!$H$11&lt;=0),"",H9/'Retainer summary'!$H$11)</x:f>
        <x:v>0.5</x:v>
      </x:c>
      <x:c r="J9" s="7" t="str">
        <x:f>IF(COUNTA(C9:H9)=0,"",IF(OR(E9="",NOT(ISNUMBER(E9))),"Missing date",IF(AND(ISNUMBER('Retainer summary'!$C$12),ISNUMBER('Retainer summary'!$E$12),E9&gt;='Retainer summary'!$C$12,E9&lt;='Retainer summary'!$E$12),"Within period","Outside period")))</x:f>
        <x:v>Within period</x:v>
      </x:c>
      <x:c r="K9" s="7" t="str">
        <x:f>IF(COUNTA(C9:H9)=0,"",IF(OR(NOT(ISNUMBER(E9)),E9&lt;=0,D9="",NOT(ISNUMBER(H9)),H9&lt;0),"Check input",""))</x:f>
      </x:c>
      <x:c r="L9" s="2"/>
    </x:row>
    <x:row r="10" ht="43" customHeight="1">
      <x:c r="A10" s="2"/>
      <x:c r="B10" s="21" t="n">
        <x:f>IF(OR(E10="",NOT(ISNUMBER(E10))),"",DATE(YEAR(E10),MONTH(E10),1))</x:f>
        <x:v>46054</x:v>
      </x:c>
      <x:c r="C10" s="13" t="str">
        <x:v>DEMO-003</x:v>
      </x:c>
      <x:c r="D10" s="20" t="str">
        <x:v>Add a search filter</x:v>
      </x:c>
      <x:c r="E10" s="16" t="n">
        <x:v>46065</x:v>
      </x:c>
      <x:c r="F10" s="20" t="str">
        <x:v>Development</x:v>
      </x:c>
      <x:c r="G10" s="20" t="str">
        <x:v>Delivered</x:v>
      </x:c>
      <x:c r="H10" s="23" t="n">
        <x:v>6</x:v>
      </x:c>
      <x:c r="I10" s="24" t="n">
        <x:f>IF(OR(NOT(ISNUMBER(H10)),NOT(ISNUMBER('Retainer summary'!$H$11)),'Retainer summary'!$H$11&lt;=0),"",H10/'Retainer summary'!$H$11)</x:f>
        <x:v>0.75</x:v>
      </x:c>
      <x:c r="J10" s="7" t="str">
        <x:f>IF(COUNTA(C10:H10)=0,"",IF(OR(E10="",NOT(ISNUMBER(E10))),"Missing date",IF(AND(ISNUMBER('Retainer summary'!$C$12),ISNUMBER('Retainer summary'!$E$12),E10&gt;='Retainer summary'!$C$12,E10&lt;='Retainer summary'!$E$12),"Within period","Outside period")))</x:f>
        <x:v>Within period</x:v>
      </x:c>
      <x:c r="K10" s="7" t="str">
        <x:f>IF(COUNTA(C10:H10)=0,"",IF(OR(NOT(ISNUMBER(E10)),E10&lt;=0,D10="",NOT(ISNUMBER(H10)),H10&lt;0),"Check input",""))</x:f>
      </x:c>
      <x:c r="L10" s="2"/>
    </x:row>
    <x:row r="11" ht="43" customHeight="1">
      <x:c r="A11" s="2"/>
      <x:c r="B11" s="21" t="n">
        <x:f>IF(OR(E11="",NOT(ISNUMBER(E11))),"",DATE(YEAR(E11),MONTH(E11),1))</x:f>
        <x:v>46082</x:v>
      </x:c>
      <x:c r="C11" s="13"/>
      <x:c r="D11" s="20" t="str">
        <x:v>Prepare the monthly work summary</x:v>
      </x:c>
      <x:c r="E11" s="16" t="n">
        <x:v>46086</x:v>
      </x:c>
      <x:c r="F11" s="20" t="str">
        <x:v>Project management</x:v>
      </x:c>
      <x:c r="G11" s="20" t="str">
        <x:v>Delivered</x:v>
      </x:c>
      <x:c r="H11" s="23" t="n">
        <x:v>1.5</x:v>
      </x:c>
      <x:c r="I11" s="24" t="n">
        <x:f>IF(OR(NOT(ISNUMBER(H11)),NOT(ISNUMBER('Retainer summary'!$H$11)),'Retainer summary'!$H$11&lt;=0),"",H11/'Retainer summary'!$H$11)</x:f>
        <x:v>0.1875</x:v>
      </x:c>
      <x:c r="J11" s="7" t="str">
        <x:f>IF(COUNTA(C11:H11)=0,"",IF(OR(E11="",NOT(ISNUMBER(E11))),"Missing date",IF(AND(ISNUMBER('Retainer summary'!$C$12),ISNUMBER('Retainer summary'!$E$12),E11&gt;='Retainer summary'!$C$12,E11&lt;='Retainer summary'!$E$12),"Within period","Outside period")))</x:f>
        <x:v>Within period</x:v>
      </x:c>
      <x:c r="K11" s="7" t="str">
        <x:f>IF(COUNTA(C11:H11)=0,"",IF(OR(NOT(ISNUMBER(E11)),E11&lt;=0,D11="",NOT(ISNUMBER(H11)),H11&lt;0),"Check input",""))</x:f>
      </x:c>
      <x:c r="L11" s="2"/>
    </x:row>
    <x:row r="12" ht="43" customHeight="1">
      <x:c r="A12" s="2"/>
      <x:c r="B12" s="21" t="n">
        <x:f>IF(OR(E12="",NOT(ISNUMBER(E12))),"",DATE(YEAR(E12),MONTH(E12),1))</x:f>
        <x:v>46082</x:v>
      </x:c>
      <x:c r="C12" s="13" t="str">
        <x:v>DEMO-005</x:v>
      </x:c>
      <x:c r="D12" s="20" t="str">
        <x:v>Check notifications after an update</x:v>
      </x:c>
      <x:c r="E12" s="16" t="n">
        <x:v>46100</x:v>
      </x:c>
      <x:c r="F12" s="20" t="str">
        <x:v>Maintenance</x:v>
      </x:c>
      <x:c r="G12" s="20" t="str">
        <x:v>Delivered</x:v>
      </x:c>
      <x:c r="H12" s="23" t="n">
        <x:v>2</x:v>
      </x:c>
      <x:c r="I12" s="24" t="n">
        <x:f>IF(OR(NOT(ISNUMBER(H12)),NOT(ISNUMBER('Retainer summary'!$H$11)),'Retainer summary'!$H$11&lt;=0),"",H12/'Retainer summary'!$H$11)</x:f>
        <x:v>0.25</x:v>
      </x:c>
      <x:c r="J12" s="7" t="str">
        <x:f>IF(COUNTA(C12:H12)=0,"",IF(OR(E12="",NOT(ISNUMBER(E12))),"Missing date",IF(AND(ISNUMBER('Retainer summary'!$C$12),ISNUMBER('Retainer summary'!$E$12),E12&gt;='Retainer summary'!$C$12,E12&lt;='Retainer summary'!$E$12),"Within period","Outside period")))</x:f>
        <x:v>Within period</x:v>
      </x:c>
      <x:c r="K12" s="7" t="str">
        <x:f>IF(COUNTA(C12:H12)=0,"",IF(OR(NOT(ISNUMBER(E12)),E12&lt;=0,D12="",NOT(ISNUMBER(H12)),H12&lt;0),"Check input",""))</x:f>
      </x:c>
      <x:c r="L12" s="2"/>
    </x:row>
    <x:row r="13" ht="43" customHeight="1">
      <x:c r="A13" s="2"/>
      <x:c r="B13" s="21" t="n">
        <x:f>IF(OR(E13="",NOT(ISNUMBER(E13))),"",DATE(YEAR(E13),MONTH(E13),1))</x:f>
        <x:v>46113</x:v>
      </x:c>
      <x:c r="C13" s="13" t="str">
        <x:v>DEMO-006</x:v>
      </x:c>
      <x:c r="D13" s="20" t="str">
        <x:v>Review a request received after the period</x:v>
      </x:c>
      <x:c r="E13" s="16" t="n">
        <x:v>46115</x:v>
      </x:c>
      <x:c r="F13" s="20" t="str">
        <x:v>Project management</x:v>
      </x:c>
      <x:c r="G13" s="20" t="str">
        <x:v>In progress</x:v>
      </x:c>
      <x:c r="H13" s="23" t="n">
        <x:v>1</x:v>
      </x:c>
      <x:c r="I13" s="24" t="n">
        <x:f>IF(OR(NOT(ISNUMBER(H13)),NOT(ISNUMBER('Retainer summary'!$H$11)),'Retainer summary'!$H$11&lt;=0),"",H13/'Retainer summary'!$H$11)</x:f>
        <x:v>0.125</x:v>
      </x:c>
      <x:c r="J13" s="7" t="str">
        <x:f>IF(COUNTA(C13:H13)=0,"",IF(OR(E13="",NOT(ISNUMBER(E13))),"Missing date",IF(AND(ISNUMBER('Retainer summary'!$C$12),ISNUMBER('Retainer summary'!$E$12),E13&gt;='Retainer summary'!$C$12,E13&lt;='Retainer summary'!$E$12),"Within period","Outside period")))</x:f>
        <x:v>Outside period</x:v>
      </x:c>
      <x:c r="K13" s="7" t="str">
        <x:f>IF(COUNTA(C13:H13)=0,"",IF(OR(NOT(ISNUMBER(E13)),E13&lt;=0,D13="",NOT(ISNUMBER(H13)),H13&lt;0),"Check input",""))</x:f>
      </x:c>
      <x:c r="L13" s="2"/>
    </x:row>
    <x:row r="14" ht="43" customHeight="1">
      <x:c r="A14" s="2"/>
      <x:c r="B14" s="21" t="str">
        <x:f>IF(OR(E14="",NOT(ISNUMBER(E14))),"",DATE(YEAR(E14),MONTH(E14),1))</x:f>
      </x:c>
      <x:c r="C14" s="13"/>
      <x:c r="D14" s="20"/>
      <x:c r="E14" s="16"/>
      <x:c r="F14" s="20"/>
      <x:c r="G14" s="20"/>
      <x:c r="H14" s="23"/>
      <x:c r="I14" s="24" t="str">
        <x:f>IF(OR(NOT(ISNUMBER(H14)),NOT(ISNUMBER('Retainer summary'!$H$11)),'Retainer summary'!$H$11&lt;=0),"",H14/'Retainer summary'!$H$11)</x:f>
      </x:c>
      <x:c r="J14" s="7" t="str">
        <x:f>IF(COUNTA(C14:H14)=0,"",IF(OR(E14="",NOT(ISNUMBER(E14))),"Missing date",IF(AND(ISNUMBER('Retainer summary'!$C$12),ISNUMBER('Retainer summary'!$E$12),E14&gt;='Retainer summary'!$C$12,E14&lt;='Retainer summary'!$E$12),"Within period","Outside period")))</x:f>
      </x:c>
      <x:c r="K14" s="7" t="str">
        <x:f>IF(COUNTA(C14:H14)=0,"",IF(OR(NOT(ISNUMBER(E14)),E14&lt;=0,D14="",NOT(ISNUMBER(H14)),H14&lt;0),"Check input",""))</x:f>
      </x:c>
      <x:c r="L14" s="2"/>
    </x:row>
    <x:row r="15" ht="43" customHeight="1">
      <x:c r="A15" s="2"/>
      <x:c r="B15" s="21" t="str">
        <x:f>IF(OR(E15="",NOT(ISNUMBER(E15))),"",DATE(YEAR(E15),MONTH(E15),1))</x:f>
      </x:c>
      <x:c r="C15" s="13"/>
      <x:c r="D15" s="20"/>
      <x:c r="E15" s="16"/>
      <x:c r="F15" s="20"/>
      <x:c r="G15" s="20"/>
      <x:c r="H15" s="23"/>
      <x:c r="I15" s="24" t="str">
        <x:f>IF(OR(NOT(ISNUMBER(H15)),NOT(ISNUMBER('Retainer summary'!$H$11)),'Retainer summary'!$H$11&lt;=0),"",H15/'Retainer summary'!$H$11)</x:f>
      </x:c>
      <x:c r="J15" s="7" t="str">
        <x:f>IF(COUNTA(C15:H15)=0,"",IF(OR(E15="",NOT(ISNUMBER(E15))),"Missing date",IF(AND(ISNUMBER('Retainer summary'!$C$12),ISNUMBER('Retainer summary'!$E$12),E15&gt;='Retainer summary'!$C$12,E15&lt;='Retainer summary'!$E$12),"Within period","Outside period")))</x:f>
      </x:c>
      <x:c r="K15" s="7" t="str">
        <x:f>IF(COUNTA(C15:H15)=0,"",IF(OR(NOT(ISNUMBER(E15)),E15&lt;=0,D15="",NOT(ISNUMBER(H15)),H15&lt;0),"Check input",""))</x:f>
      </x:c>
      <x:c r="L15" s="2"/>
    </x:row>
    <x:row r="16" ht="43" customHeight="1">
      <x:c r="A16" s="2"/>
      <x:c r="B16" s="21" t="str">
        <x:f>IF(OR(E16="",NOT(ISNUMBER(E16))),"",DATE(YEAR(E16),MONTH(E16),1))</x:f>
      </x:c>
      <x:c r="C16" s="13"/>
      <x:c r="D16" s="20"/>
      <x:c r="E16" s="16"/>
      <x:c r="F16" s="20"/>
      <x:c r="G16" s="20"/>
      <x:c r="H16" s="23"/>
      <x:c r="I16" s="24" t="str">
        <x:f>IF(OR(NOT(ISNUMBER(H16)),NOT(ISNUMBER('Retainer summary'!$H$11)),'Retainer summary'!$H$11&lt;=0),"",H16/'Retainer summary'!$H$11)</x:f>
      </x:c>
      <x:c r="J16" s="7" t="str">
        <x:f>IF(COUNTA(C16:H16)=0,"",IF(OR(E16="",NOT(ISNUMBER(E16))),"Missing date",IF(AND(ISNUMBER('Retainer summary'!$C$12),ISNUMBER('Retainer summary'!$E$12),E16&gt;='Retainer summary'!$C$12,E16&lt;='Retainer summary'!$E$12),"Within period","Outside period")))</x:f>
      </x:c>
      <x:c r="K16" s="7" t="str">
        <x:f>IF(COUNTA(C16:H16)=0,"",IF(OR(NOT(ISNUMBER(E16)),E16&lt;=0,D16="",NOT(ISNUMBER(H16)),H16&lt;0),"Check input",""))</x:f>
      </x:c>
      <x:c r="L16" s="2"/>
    </x:row>
    <x:row r="17" ht="43" customHeight="1">
      <x:c r="A17" s="2"/>
      <x:c r="B17" s="21" t="str">
        <x:f>IF(OR(E17="",NOT(ISNUMBER(E17))),"",DATE(YEAR(E17),MONTH(E17),1))</x:f>
      </x:c>
      <x:c r="C17" s="13"/>
      <x:c r="D17" s="20"/>
      <x:c r="E17" s="16"/>
      <x:c r="F17" s="20"/>
      <x:c r="G17" s="20"/>
      <x:c r="H17" s="23"/>
      <x:c r="I17" s="24" t="str">
        <x:f>IF(OR(NOT(ISNUMBER(H17)),NOT(ISNUMBER('Retainer summary'!$H$11)),'Retainer summary'!$H$11&lt;=0),"",H17/'Retainer summary'!$H$11)</x:f>
      </x:c>
      <x:c r="J17" s="7" t="str">
        <x:f>IF(COUNTA(C17:H17)=0,"",IF(OR(E17="",NOT(ISNUMBER(E17))),"Missing date",IF(AND(ISNUMBER('Retainer summary'!$C$12),ISNUMBER('Retainer summary'!$E$12),E17&gt;='Retainer summary'!$C$12,E17&lt;='Retainer summary'!$E$12),"Within period","Outside period")))</x:f>
      </x:c>
      <x:c r="K17" s="7" t="str">
        <x:f>IF(COUNTA(C17:H17)=0,"",IF(OR(NOT(ISNUMBER(E17)),E17&lt;=0,D17="",NOT(ISNUMBER(H17)),H17&lt;0),"Check input",""))</x:f>
      </x:c>
      <x:c r="L17" s="2"/>
    </x:row>
    <x:row r="18" ht="43" customHeight="1">
      <x:c r="A18" s="2"/>
      <x:c r="B18" s="21" t="str">
        <x:f>IF(OR(E18="",NOT(ISNUMBER(E18))),"",DATE(YEAR(E18),MONTH(E18),1))</x:f>
      </x:c>
      <x:c r="C18" s="13"/>
      <x:c r="D18" s="20"/>
      <x:c r="E18" s="16"/>
      <x:c r="F18" s="20"/>
      <x:c r="G18" s="20"/>
      <x:c r="H18" s="23"/>
      <x:c r="I18" s="24" t="str">
        <x:f>IF(OR(NOT(ISNUMBER(H18)),NOT(ISNUMBER('Retainer summary'!$H$11)),'Retainer summary'!$H$11&lt;=0),"",H18/'Retainer summary'!$H$11)</x:f>
      </x:c>
      <x:c r="J18" s="7" t="str">
        <x:f>IF(COUNTA(C18:H18)=0,"",IF(OR(E18="",NOT(ISNUMBER(E18))),"Missing date",IF(AND(ISNUMBER('Retainer summary'!$C$12),ISNUMBER('Retainer summary'!$E$12),E18&gt;='Retainer summary'!$C$12,E18&lt;='Retainer summary'!$E$12),"Within period","Outside period")))</x:f>
      </x:c>
      <x:c r="K18" s="7" t="str">
        <x:f>IF(COUNTA(C18:H18)=0,"",IF(OR(NOT(ISNUMBER(E18)),E18&lt;=0,D18="",NOT(ISNUMBER(H18)),H18&lt;0),"Check input",""))</x:f>
      </x:c>
      <x:c r="L18" s="2"/>
    </x:row>
    <x:row r="19" ht="43" customHeight="1">
      <x:c r="A19" s="2"/>
      <x:c r="B19" s="21" t="str">
        <x:f>IF(OR(E19="",NOT(ISNUMBER(E19))),"",DATE(YEAR(E19),MONTH(E19),1))</x:f>
      </x:c>
      <x:c r="C19" s="13"/>
      <x:c r="D19" s="20"/>
      <x:c r="E19" s="16"/>
      <x:c r="F19" s="20"/>
      <x:c r="G19" s="20"/>
      <x:c r="H19" s="23"/>
      <x:c r="I19" s="24" t="str">
        <x:f>IF(OR(NOT(ISNUMBER(H19)),NOT(ISNUMBER('Retainer summary'!$H$11)),'Retainer summary'!$H$11&lt;=0),"",H19/'Retainer summary'!$H$11)</x:f>
      </x:c>
      <x:c r="J19" s="7" t="str">
        <x:f>IF(COUNTA(C19:H19)=0,"",IF(OR(E19="",NOT(ISNUMBER(E19))),"Missing date",IF(AND(ISNUMBER('Retainer summary'!$C$12),ISNUMBER('Retainer summary'!$E$12),E19&gt;='Retainer summary'!$C$12,E19&lt;='Retainer summary'!$E$12),"Within period","Outside period")))</x:f>
      </x:c>
      <x:c r="K19" s="7" t="str">
        <x:f>IF(COUNTA(C19:H19)=0,"",IF(OR(NOT(ISNUMBER(E19)),E19&lt;=0,D19="",NOT(ISNUMBER(H19)),H19&lt;0),"Check input",""))</x:f>
      </x:c>
      <x:c r="L19" s="2"/>
    </x:row>
    <x:row r="20" ht="43" customHeight="1">
      <x:c r="A20" s="2"/>
      <x:c r="B20" s="21" t="str">
        <x:f>IF(OR(E20="",NOT(ISNUMBER(E20))),"",DATE(YEAR(E20),MONTH(E20),1))</x:f>
      </x:c>
      <x:c r="C20" s="13"/>
      <x:c r="D20" s="20"/>
      <x:c r="E20" s="16"/>
      <x:c r="F20" s="20"/>
      <x:c r="G20" s="20"/>
      <x:c r="H20" s="23"/>
      <x:c r="I20" s="24" t="str">
        <x:f>IF(OR(NOT(ISNUMBER(H20)),NOT(ISNUMBER('Retainer summary'!$H$11)),'Retainer summary'!$H$11&lt;=0),"",H20/'Retainer summary'!$H$11)</x:f>
      </x:c>
      <x:c r="J20" s="7" t="str">
        <x:f>IF(COUNTA(C20:H20)=0,"",IF(OR(E20="",NOT(ISNUMBER(E20))),"Missing date",IF(AND(ISNUMBER('Retainer summary'!$C$12),ISNUMBER('Retainer summary'!$E$12),E20&gt;='Retainer summary'!$C$12,E20&lt;='Retainer summary'!$E$12),"Within period","Outside period")))</x:f>
      </x:c>
      <x:c r="K20" s="7" t="str">
        <x:f>IF(COUNTA(C20:H20)=0,"",IF(OR(NOT(ISNUMBER(E20)),E20&lt;=0,D20="",NOT(ISNUMBER(H20)),H20&lt;0),"Check input",""))</x:f>
      </x:c>
      <x:c r="L20" s="2"/>
    </x:row>
    <x:row r="21" ht="43" customHeight="1">
      <x:c r="A21" s="2"/>
      <x:c r="B21" s="21" t="str">
        <x:f>IF(OR(E21="",NOT(ISNUMBER(E21))),"",DATE(YEAR(E21),MONTH(E21),1))</x:f>
      </x:c>
      <x:c r="C21" s="13"/>
      <x:c r="D21" s="20"/>
      <x:c r="E21" s="16"/>
      <x:c r="F21" s="20"/>
      <x:c r="G21" s="20"/>
      <x:c r="H21" s="23"/>
      <x:c r="I21" s="24" t="str">
        <x:f>IF(OR(NOT(ISNUMBER(H21)),NOT(ISNUMBER('Retainer summary'!$H$11)),'Retainer summary'!$H$11&lt;=0),"",H21/'Retainer summary'!$H$11)</x:f>
      </x:c>
      <x:c r="J21" s="7" t="str">
        <x:f>IF(COUNTA(C21:H21)=0,"",IF(OR(E21="",NOT(ISNUMBER(E21))),"Missing date",IF(AND(ISNUMBER('Retainer summary'!$C$12),ISNUMBER('Retainer summary'!$E$12),E21&gt;='Retainer summary'!$C$12,E21&lt;='Retainer summary'!$E$12),"Within period","Outside period")))</x:f>
      </x:c>
      <x:c r="K21" s="7" t="str">
        <x:f>IF(COUNTA(C21:H21)=0,"",IF(OR(NOT(ISNUMBER(E21)),E21&lt;=0,D21="",NOT(ISNUMBER(H21)),H21&lt;0),"Check input",""))</x:f>
      </x:c>
      <x:c r="L21" s="2"/>
    </x:row>
    <x:row r="22" ht="43" customHeight="1">
      <x:c r="A22" s="2"/>
      <x:c r="B22" s="21" t="str">
        <x:f>IF(OR(E22="",NOT(ISNUMBER(E22))),"",DATE(YEAR(E22),MONTH(E22),1))</x:f>
      </x:c>
      <x:c r="C22" s="13"/>
      <x:c r="D22" s="20"/>
      <x:c r="E22" s="16"/>
      <x:c r="F22" s="20"/>
      <x:c r="G22" s="20"/>
      <x:c r="H22" s="23"/>
      <x:c r="I22" s="24" t="str">
        <x:f>IF(OR(NOT(ISNUMBER(H22)),NOT(ISNUMBER('Retainer summary'!$H$11)),'Retainer summary'!$H$11&lt;=0),"",H22/'Retainer summary'!$H$11)</x:f>
      </x:c>
      <x:c r="J22" s="7" t="str">
        <x:f>IF(COUNTA(C22:H22)=0,"",IF(OR(E22="",NOT(ISNUMBER(E22))),"Missing date",IF(AND(ISNUMBER('Retainer summary'!$C$12),ISNUMBER('Retainer summary'!$E$12),E22&gt;='Retainer summary'!$C$12,E22&lt;='Retainer summary'!$E$12),"Within period","Outside period")))</x:f>
      </x:c>
      <x:c r="K22" s="7" t="str">
        <x:f>IF(COUNTA(C22:H22)=0,"",IF(OR(NOT(ISNUMBER(E22)),E22&lt;=0,D22="",NOT(ISNUMBER(H22)),H22&lt;0),"Check input",""))</x:f>
      </x:c>
      <x:c r="L22" s="2"/>
    </x:row>
    <x:row r="23" ht="43" customHeight="1">
      <x:c r="A23" s="2"/>
      <x:c r="B23" s="21" t="str">
        <x:f>IF(OR(E23="",NOT(ISNUMBER(E23))),"",DATE(YEAR(E23),MONTH(E23),1))</x:f>
      </x:c>
      <x:c r="C23" s="13"/>
      <x:c r="D23" s="20"/>
      <x:c r="E23" s="16"/>
      <x:c r="F23" s="20"/>
      <x:c r="G23" s="20"/>
      <x:c r="H23" s="23"/>
      <x:c r="I23" s="24" t="str">
        <x:f>IF(OR(NOT(ISNUMBER(H23)),NOT(ISNUMBER('Retainer summary'!$H$11)),'Retainer summary'!$H$11&lt;=0),"",H23/'Retainer summary'!$H$11)</x:f>
      </x:c>
      <x:c r="J23" s="7" t="str">
        <x:f>IF(COUNTA(C23:H23)=0,"",IF(OR(E23="",NOT(ISNUMBER(E23))),"Missing date",IF(AND(ISNUMBER('Retainer summary'!$C$12),ISNUMBER('Retainer summary'!$E$12),E23&gt;='Retainer summary'!$C$12,E23&lt;='Retainer summary'!$E$12),"Within period","Outside period")))</x:f>
      </x:c>
      <x:c r="K23" s="7" t="str">
        <x:f>IF(COUNTA(C23:H23)=0,"",IF(OR(NOT(ISNUMBER(E23)),E23&lt;=0,D23="",NOT(ISNUMBER(H23)),H23&lt;0),"Check input",""))</x:f>
      </x:c>
      <x:c r="L23" s="2"/>
    </x:row>
    <x:row r="24" ht="43" customHeight="1">
      <x:c r="A24" s="2"/>
      <x:c r="B24" s="21" t="str">
        <x:f>IF(OR(E24="",NOT(ISNUMBER(E24))),"",DATE(YEAR(E24),MONTH(E24),1))</x:f>
      </x:c>
      <x:c r="C24" s="13"/>
      <x:c r="D24" s="20"/>
      <x:c r="E24" s="16"/>
      <x:c r="F24" s="20"/>
      <x:c r="G24" s="20"/>
      <x:c r="H24" s="23"/>
      <x:c r="I24" s="24" t="str">
        <x:f>IF(OR(NOT(ISNUMBER(H24)),NOT(ISNUMBER('Retainer summary'!$H$11)),'Retainer summary'!$H$11&lt;=0),"",H24/'Retainer summary'!$H$11)</x:f>
      </x:c>
      <x:c r="J24" s="7" t="str">
        <x:f>IF(COUNTA(C24:H24)=0,"",IF(OR(E24="",NOT(ISNUMBER(E24))),"Missing date",IF(AND(ISNUMBER('Retainer summary'!$C$12),ISNUMBER('Retainer summary'!$E$12),E24&gt;='Retainer summary'!$C$12,E24&lt;='Retainer summary'!$E$12),"Within period","Outside period")))</x:f>
      </x:c>
      <x:c r="K24" s="7" t="str">
        <x:f>IF(COUNTA(C24:H24)=0,"",IF(OR(NOT(ISNUMBER(E24)),E24&lt;=0,D24="",NOT(ISNUMBER(H24)),H24&lt;0),"Check input",""))</x:f>
      </x:c>
      <x:c r="L24" s="2"/>
    </x:row>
    <x:row r="25" ht="43" customHeight="1">
      <x:c r="A25" s="2"/>
      <x:c r="B25" s="21" t="str">
        <x:f>IF(OR(E25="",NOT(ISNUMBER(E25))),"",DATE(YEAR(E25),MONTH(E25),1))</x:f>
      </x:c>
      <x:c r="C25" s="13"/>
      <x:c r="D25" s="20"/>
      <x:c r="E25" s="16"/>
      <x:c r="F25" s="20"/>
      <x:c r="G25" s="20"/>
      <x:c r="H25" s="23"/>
      <x:c r="I25" s="24" t="str">
        <x:f>IF(OR(NOT(ISNUMBER(H25)),NOT(ISNUMBER('Retainer summary'!$H$11)),'Retainer summary'!$H$11&lt;=0),"",H25/'Retainer summary'!$H$11)</x:f>
      </x:c>
      <x:c r="J25" s="7" t="str">
        <x:f>IF(COUNTA(C25:H25)=0,"",IF(OR(E25="",NOT(ISNUMBER(E25))),"Missing date",IF(AND(ISNUMBER('Retainer summary'!$C$12),ISNUMBER('Retainer summary'!$E$12),E25&gt;='Retainer summary'!$C$12,E25&lt;='Retainer summary'!$E$12),"Within period","Outside period")))</x:f>
      </x:c>
      <x:c r="K25" s="7" t="str">
        <x:f>IF(COUNTA(C25:H25)=0,"",IF(OR(NOT(ISNUMBER(E25)),E25&lt;=0,D25="",NOT(ISNUMBER(H25)),H25&lt;0),"Check input",""))</x:f>
      </x:c>
      <x:c r="L25" s="2"/>
    </x:row>
    <x:row r="26" ht="43" customHeight="1">
      <x:c r="A26" s="2"/>
      <x:c r="B26" s="21" t="str">
        <x:f>IF(OR(E26="",NOT(ISNUMBER(E26))),"",DATE(YEAR(E26),MONTH(E26),1))</x:f>
      </x:c>
      <x:c r="C26" s="13"/>
      <x:c r="D26" s="20"/>
      <x:c r="E26" s="16"/>
      <x:c r="F26" s="20"/>
      <x:c r="G26" s="20"/>
      <x:c r="H26" s="23"/>
      <x:c r="I26" s="24" t="str">
        <x:f>IF(OR(NOT(ISNUMBER(H26)),NOT(ISNUMBER('Retainer summary'!$H$11)),'Retainer summary'!$H$11&lt;=0),"",H26/'Retainer summary'!$H$11)</x:f>
      </x:c>
      <x:c r="J26" s="7" t="str">
        <x:f>IF(COUNTA(C26:H26)=0,"",IF(OR(E26="",NOT(ISNUMBER(E26))),"Missing date",IF(AND(ISNUMBER('Retainer summary'!$C$12),ISNUMBER('Retainer summary'!$E$12),E26&gt;='Retainer summary'!$C$12,E26&lt;='Retainer summary'!$E$12),"Within period","Outside period")))</x:f>
      </x:c>
      <x:c r="K26" s="7" t="str">
        <x:f>IF(COUNTA(C26:H26)=0,"",IF(OR(NOT(ISNUMBER(E26)),E26&lt;=0,D26="",NOT(ISNUMBER(H26)),H26&lt;0),"Check input",""))</x:f>
      </x:c>
      <x:c r="L26" s="2"/>
    </x:row>
    <x:row r="27" ht="43" customHeight="1">
      <x:c r="A27" s="2"/>
      <x:c r="B27" s="21" t="str">
        <x:f>IF(OR(E27="",NOT(ISNUMBER(E27))),"",DATE(YEAR(E27),MONTH(E27),1))</x:f>
      </x:c>
      <x:c r="C27" s="13"/>
      <x:c r="D27" s="20"/>
      <x:c r="E27" s="16"/>
      <x:c r="F27" s="20"/>
      <x:c r="G27" s="20"/>
      <x:c r="H27" s="23"/>
      <x:c r="I27" s="24" t="str">
        <x:f>IF(OR(NOT(ISNUMBER(H27)),NOT(ISNUMBER('Retainer summary'!$H$11)),'Retainer summary'!$H$11&lt;=0),"",H27/'Retainer summary'!$H$11)</x:f>
      </x:c>
      <x:c r="J27" s="7" t="str">
        <x:f>IF(COUNTA(C27:H27)=0,"",IF(OR(E27="",NOT(ISNUMBER(E27))),"Missing date",IF(AND(ISNUMBER('Retainer summary'!$C$12),ISNUMBER('Retainer summary'!$E$12),E27&gt;='Retainer summary'!$C$12,E27&lt;='Retainer summary'!$E$12),"Within period","Outside period")))</x:f>
      </x:c>
      <x:c r="K27" s="7" t="str">
        <x:f>IF(COUNTA(C27:H27)=0,"",IF(OR(NOT(ISNUMBER(E27)),E27&lt;=0,D27="",NOT(ISNUMBER(H27)),H27&lt;0),"Check input",""))</x:f>
      </x:c>
      <x:c r="L27" s="2"/>
    </x:row>
    <x:row r="28" ht="43" customHeight="1">
      <x:c r="A28" s="2"/>
      <x:c r="B28" s="21" t="str">
        <x:f>IF(OR(E28="",NOT(ISNUMBER(E28))),"",DATE(YEAR(E28),MONTH(E28),1))</x:f>
      </x:c>
      <x:c r="C28" s="13"/>
      <x:c r="D28" s="20"/>
      <x:c r="E28" s="16"/>
      <x:c r="F28" s="20"/>
      <x:c r="G28" s="20"/>
      <x:c r="H28" s="23"/>
      <x:c r="I28" s="24" t="str">
        <x:f>IF(OR(NOT(ISNUMBER(H28)),NOT(ISNUMBER('Retainer summary'!$H$11)),'Retainer summary'!$H$11&lt;=0),"",H28/'Retainer summary'!$H$11)</x:f>
      </x:c>
      <x:c r="J28" s="7" t="str">
        <x:f>IF(COUNTA(C28:H28)=0,"",IF(OR(E28="",NOT(ISNUMBER(E28))),"Missing date",IF(AND(ISNUMBER('Retainer summary'!$C$12),ISNUMBER('Retainer summary'!$E$12),E28&gt;='Retainer summary'!$C$12,E28&lt;='Retainer summary'!$E$12),"Within period","Outside period")))</x:f>
      </x:c>
      <x:c r="K28" s="7" t="str">
        <x:f>IF(COUNTA(C28:H28)=0,"",IF(OR(NOT(ISNUMBER(E28)),E28&lt;=0,D28="",NOT(ISNUMBER(H28)),H28&lt;0),"Check input",""))</x:f>
      </x:c>
      <x:c r="L28" s="2"/>
    </x:row>
    <x:row r="29" ht="43" customHeight="1">
      <x:c r="A29" s="2"/>
      <x:c r="B29" s="21" t="str">
        <x:f>IF(OR(E29="",NOT(ISNUMBER(E29))),"",DATE(YEAR(E29),MONTH(E29),1))</x:f>
      </x:c>
      <x:c r="C29" s="13"/>
      <x:c r="D29" s="20"/>
      <x:c r="E29" s="16"/>
      <x:c r="F29" s="20"/>
      <x:c r="G29" s="20"/>
      <x:c r="H29" s="23"/>
      <x:c r="I29" s="24" t="str">
        <x:f>IF(OR(NOT(ISNUMBER(H29)),NOT(ISNUMBER('Retainer summary'!$H$11)),'Retainer summary'!$H$11&lt;=0),"",H29/'Retainer summary'!$H$11)</x:f>
      </x:c>
      <x:c r="J29" s="7" t="str">
        <x:f>IF(COUNTA(C29:H29)=0,"",IF(OR(E29="",NOT(ISNUMBER(E29))),"Missing date",IF(AND(ISNUMBER('Retainer summary'!$C$12),ISNUMBER('Retainer summary'!$E$12),E29&gt;='Retainer summary'!$C$12,E29&lt;='Retainer summary'!$E$12),"Within period","Outside period")))</x:f>
      </x:c>
      <x:c r="K29" s="7" t="str">
        <x:f>IF(COUNTA(C29:H29)=0,"",IF(OR(NOT(ISNUMBER(E29)),E29&lt;=0,D29="",NOT(ISNUMBER(H29)),H29&lt;0),"Check input",""))</x:f>
      </x:c>
      <x:c r="L29" s="2"/>
    </x:row>
    <x:row r="30" ht="43" customHeight="1">
      <x:c r="A30" s="2"/>
      <x:c r="B30" s="21" t="str">
        <x:f>IF(OR(E30="",NOT(ISNUMBER(E30))),"",DATE(YEAR(E30),MONTH(E30),1))</x:f>
      </x:c>
      <x:c r="C30" s="13"/>
      <x:c r="D30" s="20"/>
      <x:c r="E30" s="16"/>
      <x:c r="F30" s="20"/>
      <x:c r="G30" s="20"/>
      <x:c r="H30" s="23"/>
      <x:c r="I30" s="24" t="str">
        <x:f>IF(OR(NOT(ISNUMBER(H30)),NOT(ISNUMBER('Retainer summary'!$H$11)),'Retainer summary'!$H$11&lt;=0),"",H30/'Retainer summary'!$H$11)</x:f>
      </x:c>
      <x:c r="J30" s="7" t="str">
        <x:f>IF(COUNTA(C30:H30)=0,"",IF(OR(E30="",NOT(ISNUMBER(E30))),"Missing date",IF(AND(ISNUMBER('Retainer summary'!$C$12),ISNUMBER('Retainer summary'!$E$12),E30&gt;='Retainer summary'!$C$12,E30&lt;='Retainer summary'!$E$12),"Within period","Outside period")))</x:f>
      </x:c>
      <x:c r="K30" s="7" t="str">
        <x:f>IF(COUNTA(C30:H30)=0,"",IF(OR(NOT(ISNUMBER(E30)),E30&lt;=0,D30="",NOT(ISNUMBER(H30)),H30&lt;0),"Check input",""))</x:f>
      </x:c>
      <x:c r="L30" s="2"/>
    </x:row>
    <x:row r="31" ht="43" customHeight="1">
      <x:c r="A31" s="2"/>
      <x:c r="B31" s="21" t="str">
        <x:f>IF(OR(E31="",NOT(ISNUMBER(E31))),"",DATE(YEAR(E31),MONTH(E31),1))</x:f>
      </x:c>
      <x:c r="C31" s="13"/>
      <x:c r="D31" s="20"/>
      <x:c r="E31" s="16"/>
      <x:c r="F31" s="20"/>
      <x:c r="G31" s="20"/>
      <x:c r="H31" s="23"/>
      <x:c r="I31" s="24" t="str">
        <x:f>IF(OR(NOT(ISNUMBER(H31)),NOT(ISNUMBER('Retainer summary'!$H$11)),'Retainer summary'!$H$11&lt;=0),"",H31/'Retainer summary'!$H$11)</x:f>
      </x:c>
      <x:c r="J31" s="7" t="str">
        <x:f>IF(COUNTA(C31:H31)=0,"",IF(OR(E31="",NOT(ISNUMBER(E31))),"Missing date",IF(AND(ISNUMBER('Retainer summary'!$C$12),ISNUMBER('Retainer summary'!$E$12),E31&gt;='Retainer summary'!$C$12,E31&lt;='Retainer summary'!$E$12),"Within period","Outside period")))</x:f>
      </x:c>
      <x:c r="K31" s="7" t="str">
        <x:f>IF(COUNTA(C31:H31)=0,"",IF(OR(NOT(ISNUMBER(E31)),E31&lt;=0,D31="",NOT(ISNUMBER(H31)),H31&lt;0),"Check input",""))</x:f>
      </x:c>
      <x:c r="L31" s="2"/>
    </x:row>
    <x:row r="32" ht="43" customHeight="1">
      <x:c r="A32" s="2"/>
      <x:c r="B32" s="21" t="str">
        <x:f>IF(OR(E32="",NOT(ISNUMBER(E32))),"",DATE(YEAR(E32),MONTH(E32),1))</x:f>
      </x:c>
      <x:c r="C32" s="13"/>
      <x:c r="D32" s="20"/>
      <x:c r="E32" s="16"/>
      <x:c r="F32" s="20"/>
      <x:c r="G32" s="20"/>
      <x:c r="H32" s="23"/>
      <x:c r="I32" s="24" t="str">
        <x:f>IF(OR(NOT(ISNUMBER(H32)),NOT(ISNUMBER('Retainer summary'!$H$11)),'Retainer summary'!$H$11&lt;=0),"",H32/'Retainer summary'!$H$11)</x:f>
      </x:c>
      <x:c r="J32" s="7" t="str">
        <x:f>IF(COUNTA(C32:H32)=0,"",IF(OR(E32="",NOT(ISNUMBER(E32))),"Missing date",IF(AND(ISNUMBER('Retainer summary'!$C$12),ISNUMBER('Retainer summary'!$E$12),E32&gt;='Retainer summary'!$C$12,E32&lt;='Retainer summary'!$E$12),"Within period","Outside period")))</x:f>
      </x:c>
      <x:c r="K32" s="7" t="str">
        <x:f>IF(COUNTA(C32:H32)=0,"",IF(OR(NOT(ISNUMBER(E32)),E32&lt;=0,D32="",NOT(ISNUMBER(H32)),H32&lt;0),"Check input",""))</x:f>
      </x:c>
      <x:c r="L32" s="2"/>
    </x:row>
    <x:row r="33" ht="43" customHeight="1">
      <x:c r="A33" s="2"/>
      <x:c r="B33" s="21" t="str">
        <x:f>IF(OR(E33="",NOT(ISNUMBER(E33))),"",DATE(YEAR(E33),MONTH(E33),1))</x:f>
      </x:c>
      <x:c r="C33" s="13"/>
      <x:c r="D33" s="20"/>
      <x:c r="E33" s="16"/>
      <x:c r="F33" s="20"/>
      <x:c r="G33" s="20"/>
      <x:c r="H33" s="23"/>
      <x:c r="I33" s="24" t="str">
        <x:f>IF(OR(NOT(ISNUMBER(H33)),NOT(ISNUMBER('Retainer summary'!$H$11)),'Retainer summary'!$H$11&lt;=0),"",H33/'Retainer summary'!$H$11)</x:f>
      </x:c>
      <x:c r="J33" s="7" t="str">
        <x:f>IF(COUNTA(C33:H33)=0,"",IF(OR(E33="",NOT(ISNUMBER(E33))),"Missing date",IF(AND(ISNUMBER('Retainer summary'!$C$12),ISNUMBER('Retainer summary'!$E$12),E33&gt;='Retainer summary'!$C$12,E33&lt;='Retainer summary'!$E$12),"Within period","Outside period")))</x:f>
      </x:c>
      <x:c r="K33" s="7" t="str">
        <x:f>IF(COUNTA(C33:H33)=0,"",IF(OR(NOT(ISNUMBER(E33)),E33&lt;=0,D33="",NOT(ISNUMBER(H33)),H33&lt;0),"Check input",""))</x:f>
      </x:c>
      <x:c r="L33" s="2"/>
    </x:row>
    <x:row r="34" ht="43" customHeight="1">
      <x:c r="A34" s="2"/>
      <x:c r="B34" s="21" t="str">
        <x:f>IF(OR(E34="",NOT(ISNUMBER(E34))),"",DATE(YEAR(E34),MONTH(E34),1))</x:f>
      </x:c>
      <x:c r="C34" s="13"/>
      <x:c r="D34" s="20"/>
      <x:c r="E34" s="16"/>
      <x:c r="F34" s="20"/>
      <x:c r="G34" s="20"/>
      <x:c r="H34" s="23"/>
      <x:c r="I34" s="24" t="str">
        <x:f>IF(OR(NOT(ISNUMBER(H34)),NOT(ISNUMBER('Retainer summary'!$H$11)),'Retainer summary'!$H$11&lt;=0),"",H34/'Retainer summary'!$H$11)</x:f>
      </x:c>
      <x:c r="J34" s="7" t="str">
        <x:f>IF(COUNTA(C34:H34)=0,"",IF(OR(E34="",NOT(ISNUMBER(E34))),"Missing date",IF(AND(ISNUMBER('Retainer summary'!$C$12),ISNUMBER('Retainer summary'!$E$12),E34&gt;='Retainer summary'!$C$12,E34&lt;='Retainer summary'!$E$12),"Within period","Outside period")))</x:f>
      </x:c>
      <x:c r="K34" s="7" t="str">
        <x:f>IF(COUNTA(C34:H34)=0,"",IF(OR(NOT(ISNUMBER(E34)),E34&lt;=0,D34="",NOT(ISNUMBER(H34)),H34&lt;0),"Check input",""))</x:f>
      </x:c>
      <x:c r="L34" s="2"/>
    </x:row>
    <x:row r="35" ht="43" customHeight="1">
      <x:c r="A35" s="2"/>
      <x:c r="B35" s="21" t="str">
        <x:f>IF(OR(E35="",NOT(ISNUMBER(E35))),"",DATE(YEAR(E35),MONTH(E35),1))</x:f>
      </x:c>
      <x:c r="C35" s="13"/>
      <x:c r="D35" s="20"/>
      <x:c r="E35" s="16"/>
      <x:c r="F35" s="20"/>
      <x:c r="G35" s="20"/>
      <x:c r="H35" s="23"/>
      <x:c r="I35" s="24" t="str">
        <x:f>IF(OR(NOT(ISNUMBER(H35)),NOT(ISNUMBER('Retainer summary'!$H$11)),'Retainer summary'!$H$11&lt;=0),"",H35/'Retainer summary'!$H$11)</x:f>
      </x:c>
      <x:c r="J35" s="7" t="str">
        <x:f>IF(COUNTA(C35:H35)=0,"",IF(OR(E35="",NOT(ISNUMBER(E35))),"Missing date",IF(AND(ISNUMBER('Retainer summary'!$C$12),ISNUMBER('Retainer summary'!$E$12),E35&gt;='Retainer summary'!$C$12,E35&lt;='Retainer summary'!$E$12),"Within period","Outside period")))</x:f>
      </x:c>
      <x:c r="K35" s="7" t="str">
        <x:f>IF(COUNTA(C35:H35)=0,"",IF(OR(NOT(ISNUMBER(E35)),E35&lt;=0,D35="",NOT(ISNUMBER(H35)),H35&lt;0),"Check input",""))</x:f>
      </x:c>
      <x:c r="L35" s="2"/>
    </x:row>
    <x:row r="36" ht="43" customHeight="1">
      <x:c r="A36" s="2"/>
      <x:c r="B36" s="21" t="str">
        <x:f>IF(OR(E36="",NOT(ISNUMBER(E36))),"",DATE(YEAR(E36),MONTH(E36),1))</x:f>
      </x:c>
      <x:c r="C36" s="13"/>
      <x:c r="D36" s="20"/>
      <x:c r="E36" s="16"/>
      <x:c r="F36" s="20"/>
      <x:c r="G36" s="20"/>
      <x:c r="H36" s="23"/>
      <x:c r="I36" s="24" t="str">
        <x:f>IF(OR(NOT(ISNUMBER(H36)),NOT(ISNUMBER('Retainer summary'!$H$11)),'Retainer summary'!$H$11&lt;=0),"",H36/'Retainer summary'!$H$11)</x:f>
      </x:c>
      <x:c r="J36" s="7" t="str">
        <x:f>IF(COUNTA(C36:H36)=0,"",IF(OR(E36="",NOT(ISNUMBER(E36))),"Missing date",IF(AND(ISNUMBER('Retainer summary'!$C$12),ISNUMBER('Retainer summary'!$E$12),E36&gt;='Retainer summary'!$C$12,E36&lt;='Retainer summary'!$E$12),"Within period","Outside period")))</x:f>
      </x:c>
      <x:c r="K36" s="7" t="str">
        <x:f>IF(COUNTA(C36:H36)=0,"",IF(OR(NOT(ISNUMBER(E36)),E36&lt;=0,D36="",NOT(ISNUMBER(H36)),H36&lt;0),"Check input",""))</x:f>
      </x:c>
      <x:c r="L36" s="2"/>
    </x:row>
    <x:row r="37" ht="43" customHeight="1">
      <x:c r="A37" s="2"/>
      <x:c r="B37" s="21" t="str">
        <x:f>IF(OR(E37="",NOT(ISNUMBER(E37))),"",DATE(YEAR(E37),MONTH(E37),1))</x:f>
      </x:c>
      <x:c r="C37" s="13"/>
      <x:c r="D37" s="20"/>
      <x:c r="E37" s="16"/>
      <x:c r="F37" s="20"/>
      <x:c r="G37" s="20"/>
      <x:c r="H37" s="23"/>
      <x:c r="I37" s="24" t="str">
        <x:f>IF(OR(NOT(ISNUMBER(H37)),NOT(ISNUMBER('Retainer summary'!$H$11)),'Retainer summary'!$H$11&lt;=0),"",H37/'Retainer summary'!$H$11)</x:f>
      </x:c>
      <x:c r="J37" s="7" t="str">
        <x:f>IF(COUNTA(C37:H37)=0,"",IF(OR(E37="",NOT(ISNUMBER(E37))),"Missing date",IF(AND(ISNUMBER('Retainer summary'!$C$12),ISNUMBER('Retainer summary'!$E$12),E37&gt;='Retainer summary'!$C$12,E37&lt;='Retainer summary'!$E$12),"Within period","Outside period")))</x:f>
      </x:c>
      <x:c r="K37" s="7" t="str">
        <x:f>IF(COUNTA(C37:H37)=0,"",IF(OR(NOT(ISNUMBER(E37)),E37&lt;=0,D37="",NOT(ISNUMBER(H37)),H37&lt;0),"Check input",""))</x:f>
      </x:c>
      <x:c r="L37" s="2"/>
    </x:row>
    <x:row r="38" ht="43" customHeight="1">
      <x:c r="A38" s="2"/>
      <x:c r="B38" s="21" t="str">
        <x:f>IF(OR(E38="",NOT(ISNUMBER(E38))),"",DATE(YEAR(E38),MONTH(E38),1))</x:f>
      </x:c>
      <x:c r="C38" s="13"/>
      <x:c r="D38" s="20"/>
      <x:c r="E38" s="16"/>
      <x:c r="F38" s="20"/>
      <x:c r="G38" s="20"/>
      <x:c r="H38" s="23"/>
      <x:c r="I38" s="24" t="str">
        <x:f>IF(OR(NOT(ISNUMBER(H38)),NOT(ISNUMBER('Retainer summary'!$H$11)),'Retainer summary'!$H$11&lt;=0),"",H38/'Retainer summary'!$H$11)</x:f>
      </x:c>
      <x:c r="J38" s="7" t="str">
        <x:f>IF(COUNTA(C38:H38)=0,"",IF(OR(E38="",NOT(ISNUMBER(E38))),"Missing date",IF(AND(ISNUMBER('Retainer summary'!$C$12),ISNUMBER('Retainer summary'!$E$12),E38&gt;='Retainer summary'!$C$12,E38&lt;='Retainer summary'!$E$12),"Within period","Outside period")))</x:f>
      </x:c>
      <x:c r="K38" s="7" t="str">
        <x:f>IF(COUNTA(C38:H38)=0,"",IF(OR(NOT(ISNUMBER(E38)),E38&lt;=0,D38="",NOT(ISNUMBER(H38)),H38&lt;0),"Check input",""))</x:f>
      </x:c>
      <x:c r="L38" s="2"/>
    </x:row>
    <x:row r="39" ht="43" customHeight="1">
      <x:c r="A39" s="2"/>
      <x:c r="B39" s="21" t="str">
        <x:f>IF(OR(E39="",NOT(ISNUMBER(E39))),"",DATE(YEAR(E39),MONTH(E39),1))</x:f>
      </x:c>
      <x:c r="C39" s="13"/>
      <x:c r="D39" s="20"/>
      <x:c r="E39" s="16"/>
      <x:c r="F39" s="20"/>
      <x:c r="G39" s="20"/>
      <x:c r="H39" s="23"/>
      <x:c r="I39" s="24" t="str">
        <x:f>IF(OR(NOT(ISNUMBER(H39)),NOT(ISNUMBER('Retainer summary'!$H$11)),'Retainer summary'!$H$11&lt;=0),"",H39/'Retainer summary'!$H$11)</x:f>
      </x:c>
      <x:c r="J39" s="7" t="str">
        <x:f>IF(COUNTA(C39:H39)=0,"",IF(OR(E39="",NOT(ISNUMBER(E39))),"Missing date",IF(AND(ISNUMBER('Retainer summary'!$C$12),ISNUMBER('Retainer summary'!$E$12),E39&gt;='Retainer summary'!$C$12,E39&lt;='Retainer summary'!$E$12),"Within period","Outside period")))</x:f>
      </x:c>
      <x:c r="K39" s="7" t="str">
        <x:f>IF(COUNTA(C39:H39)=0,"",IF(OR(NOT(ISNUMBER(E39)),E39&lt;=0,D39="",NOT(ISNUMBER(H39)),H39&lt;0),"Check input",""))</x:f>
      </x:c>
      <x:c r="L39" s="2"/>
    </x:row>
    <x:row r="40" ht="43" customHeight="1">
      <x:c r="A40" s="2"/>
      <x:c r="B40" s="21" t="str">
        <x:f>IF(OR(E40="",NOT(ISNUMBER(E40))),"",DATE(YEAR(E40),MONTH(E40),1))</x:f>
      </x:c>
      <x:c r="C40" s="13"/>
      <x:c r="D40" s="20"/>
      <x:c r="E40" s="16"/>
      <x:c r="F40" s="20"/>
      <x:c r="G40" s="20"/>
      <x:c r="H40" s="23"/>
      <x:c r="I40" s="24" t="str">
        <x:f>IF(OR(NOT(ISNUMBER(H40)),NOT(ISNUMBER('Retainer summary'!$H$11)),'Retainer summary'!$H$11&lt;=0),"",H40/'Retainer summary'!$H$11)</x:f>
      </x:c>
      <x:c r="J40" s="7" t="str">
        <x:f>IF(COUNTA(C40:H40)=0,"",IF(OR(E40="",NOT(ISNUMBER(E40))),"Missing date",IF(AND(ISNUMBER('Retainer summary'!$C$12),ISNUMBER('Retainer summary'!$E$12),E40&gt;='Retainer summary'!$C$12,E40&lt;='Retainer summary'!$E$12),"Within period","Outside period")))</x:f>
      </x:c>
      <x:c r="K40" s="7" t="str">
        <x:f>IF(COUNTA(C40:H40)=0,"",IF(OR(NOT(ISNUMBER(E40)),E40&lt;=0,D40="",NOT(ISNUMBER(H40)),H40&lt;0),"Check input",""))</x:f>
      </x:c>
      <x:c r="L40" s="2"/>
    </x:row>
    <x:row r="41" ht="43" customHeight="1">
      <x:c r="A41" s="2"/>
      <x:c r="B41" s="21" t="str">
        <x:f>IF(OR(E41="",NOT(ISNUMBER(E41))),"",DATE(YEAR(E41),MONTH(E41),1))</x:f>
      </x:c>
      <x:c r="C41" s="13"/>
      <x:c r="D41" s="20"/>
      <x:c r="E41" s="16"/>
      <x:c r="F41" s="20"/>
      <x:c r="G41" s="20"/>
      <x:c r="H41" s="23"/>
      <x:c r="I41" s="24" t="str">
        <x:f>IF(OR(NOT(ISNUMBER(H41)),NOT(ISNUMBER('Retainer summary'!$H$11)),'Retainer summary'!$H$11&lt;=0),"",H41/'Retainer summary'!$H$11)</x:f>
      </x:c>
      <x:c r="J41" s="7" t="str">
        <x:f>IF(COUNTA(C41:H41)=0,"",IF(OR(E41="",NOT(ISNUMBER(E41))),"Missing date",IF(AND(ISNUMBER('Retainer summary'!$C$12),ISNUMBER('Retainer summary'!$E$12),E41&gt;='Retainer summary'!$C$12,E41&lt;='Retainer summary'!$E$12),"Within period","Outside period")))</x:f>
      </x:c>
      <x:c r="K41" s="7" t="str">
        <x:f>IF(COUNTA(C41:H41)=0,"",IF(OR(NOT(ISNUMBER(E41)),E41&lt;=0,D41="",NOT(ISNUMBER(H41)),H41&lt;0),"Check input",""))</x:f>
      </x:c>
      <x:c r="L41" s="2"/>
    </x:row>
    <x:row r="42" ht="43" customHeight="1">
      <x:c r="A42" s="2"/>
      <x:c r="B42" s="21" t="str">
        <x:f>IF(OR(E42="",NOT(ISNUMBER(E42))),"",DATE(YEAR(E42),MONTH(E42),1))</x:f>
      </x:c>
      <x:c r="C42" s="13"/>
      <x:c r="D42" s="20"/>
      <x:c r="E42" s="16"/>
      <x:c r="F42" s="20"/>
      <x:c r="G42" s="20"/>
      <x:c r="H42" s="23"/>
      <x:c r="I42" s="24" t="str">
        <x:f>IF(OR(NOT(ISNUMBER(H42)),NOT(ISNUMBER('Retainer summary'!$H$11)),'Retainer summary'!$H$11&lt;=0),"",H42/'Retainer summary'!$H$11)</x:f>
      </x:c>
      <x:c r="J42" s="7" t="str">
        <x:f>IF(COUNTA(C42:H42)=0,"",IF(OR(E42="",NOT(ISNUMBER(E42))),"Missing date",IF(AND(ISNUMBER('Retainer summary'!$C$12),ISNUMBER('Retainer summary'!$E$12),E42&gt;='Retainer summary'!$C$12,E42&lt;='Retainer summary'!$E$12),"Within period","Outside period")))</x:f>
      </x:c>
      <x:c r="K42" s="7" t="str">
        <x:f>IF(COUNTA(C42:H42)=0,"",IF(OR(NOT(ISNUMBER(E42)),E42&lt;=0,D42="",NOT(ISNUMBER(H42)),H42&lt;0),"Check input",""))</x:f>
      </x:c>
      <x:c r="L42" s="2"/>
    </x:row>
    <x:row r="43" ht="43" customHeight="1">
      <x:c r="A43" s="2"/>
      <x:c r="B43" s="21" t="str">
        <x:f>IF(OR(E43="",NOT(ISNUMBER(E43))),"",DATE(YEAR(E43),MONTH(E43),1))</x:f>
      </x:c>
      <x:c r="C43" s="13"/>
      <x:c r="D43" s="20"/>
      <x:c r="E43" s="16"/>
      <x:c r="F43" s="20"/>
      <x:c r="G43" s="20"/>
      <x:c r="H43" s="23"/>
      <x:c r="I43" s="24" t="str">
        <x:f>IF(OR(NOT(ISNUMBER(H43)),NOT(ISNUMBER('Retainer summary'!$H$11)),'Retainer summary'!$H$11&lt;=0),"",H43/'Retainer summary'!$H$11)</x:f>
      </x:c>
      <x:c r="J43" s="7" t="str">
        <x:f>IF(COUNTA(C43:H43)=0,"",IF(OR(E43="",NOT(ISNUMBER(E43))),"Missing date",IF(AND(ISNUMBER('Retainer summary'!$C$12),ISNUMBER('Retainer summary'!$E$12),E43&gt;='Retainer summary'!$C$12,E43&lt;='Retainer summary'!$E$12),"Within period","Outside period")))</x:f>
      </x:c>
      <x:c r="K43" s="7" t="str">
        <x:f>IF(COUNTA(C43:H43)=0,"",IF(OR(NOT(ISNUMBER(E43)),E43&lt;=0,D43="",NOT(ISNUMBER(H43)),H43&lt;0),"Check input",""))</x:f>
      </x:c>
      <x:c r="L43" s="2"/>
    </x:row>
    <x:row r="44" ht="43" customHeight="1">
      <x:c r="A44" s="2"/>
      <x:c r="B44" s="21" t="str">
        <x:f>IF(OR(E44="",NOT(ISNUMBER(E44))),"",DATE(YEAR(E44),MONTH(E44),1))</x:f>
      </x:c>
      <x:c r="C44" s="13"/>
      <x:c r="D44" s="20"/>
      <x:c r="E44" s="16"/>
      <x:c r="F44" s="20"/>
      <x:c r="G44" s="20"/>
      <x:c r="H44" s="23"/>
      <x:c r="I44" s="24" t="str">
        <x:f>IF(OR(NOT(ISNUMBER(H44)),NOT(ISNUMBER('Retainer summary'!$H$11)),'Retainer summary'!$H$11&lt;=0),"",H44/'Retainer summary'!$H$11)</x:f>
      </x:c>
      <x:c r="J44" s="7" t="str">
        <x:f>IF(COUNTA(C44:H44)=0,"",IF(OR(E44="",NOT(ISNUMBER(E44))),"Missing date",IF(AND(ISNUMBER('Retainer summary'!$C$12),ISNUMBER('Retainer summary'!$E$12),E44&gt;='Retainer summary'!$C$12,E44&lt;='Retainer summary'!$E$12),"Within period","Outside period")))</x:f>
      </x:c>
      <x:c r="K44" s="7" t="str">
        <x:f>IF(COUNTA(C44:H44)=0,"",IF(OR(NOT(ISNUMBER(E44)),E44&lt;=0,D44="",NOT(ISNUMBER(H44)),H44&lt;0),"Check input",""))</x:f>
      </x:c>
      <x:c r="L44" s="2"/>
    </x:row>
    <x:row r="45" ht="43" customHeight="1">
      <x:c r="A45" s="2"/>
      <x:c r="B45" s="21" t="str">
        <x:f>IF(OR(E45="",NOT(ISNUMBER(E45))),"",DATE(YEAR(E45),MONTH(E45),1))</x:f>
      </x:c>
      <x:c r="C45" s="13"/>
      <x:c r="D45" s="20"/>
      <x:c r="E45" s="16"/>
      <x:c r="F45" s="20"/>
      <x:c r="G45" s="20"/>
      <x:c r="H45" s="23"/>
      <x:c r="I45" s="24" t="str">
        <x:f>IF(OR(NOT(ISNUMBER(H45)),NOT(ISNUMBER('Retainer summary'!$H$11)),'Retainer summary'!$H$11&lt;=0),"",H45/'Retainer summary'!$H$11)</x:f>
      </x:c>
      <x:c r="J45" s="7" t="str">
        <x:f>IF(COUNTA(C45:H45)=0,"",IF(OR(E45="",NOT(ISNUMBER(E45))),"Missing date",IF(AND(ISNUMBER('Retainer summary'!$C$12),ISNUMBER('Retainer summary'!$E$12),E45&gt;='Retainer summary'!$C$12,E45&lt;='Retainer summary'!$E$12),"Within period","Outside period")))</x:f>
      </x:c>
      <x:c r="K45" s="7" t="str">
        <x:f>IF(COUNTA(C45:H45)=0,"",IF(OR(NOT(ISNUMBER(E45)),E45&lt;=0,D45="",NOT(ISNUMBER(H45)),H45&lt;0),"Check input",""))</x:f>
      </x:c>
      <x:c r="L45" s="2"/>
    </x:row>
    <x:row r="46" ht="43" customHeight="1">
      <x:c r="A46" s="2"/>
      <x:c r="B46" s="21" t="str">
        <x:f>IF(OR(E46="",NOT(ISNUMBER(E46))),"",DATE(YEAR(E46),MONTH(E46),1))</x:f>
      </x:c>
      <x:c r="C46" s="13"/>
      <x:c r="D46" s="20"/>
      <x:c r="E46" s="16"/>
      <x:c r="F46" s="20"/>
      <x:c r="G46" s="20"/>
      <x:c r="H46" s="23"/>
      <x:c r="I46" s="24" t="str">
        <x:f>IF(OR(NOT(ISNUMBER(H46)),NOT(ISNUMBER('Retainer summary'!$H$11)),'Retainer summary'!$H$11&lt;=0),"",H46/'Retainer summary'!$H$11)</x:f>
      </x:c>
      <x:c r="J46" s="7" t="str">
        <x:f>IF(COUNTA(C46:H46)=0,"",IF(OR(E46="",NOT(ISNUMBER(E46))),"Missing date",IF(AND(ISNUMBER('Retainer summary'!$C$12),ISNUMBER('Retainer summary'!$E$12),E46&gt;='Retainer summary'!$C$12,E46&lt;='Retainer summary'!$E$12),"Within period","Outside period")))</x:f>
      </x:c>
      <x:c r="K46" s="7" t="str">
        <x:f>IF(COUNTA(C46:H46)=0,"",IF(OR(NOT(ISNUMBER(E46)),E46&lt;=0,D46="",NOT(ISNUMBER(H46)),H46&lt;0),"Check input",""))</x:f>
      </x:c>
      <x:c r="L46" s="2"/>
    </x:row>
    <x:row r="47" ht="43" customHeight="1">
      <x:c r="A47" s="2"/>
      <x:c r="B47" s="21" t="str">
        <x:f>IF(OR(E47="",NOT(ISNUMBER(E47))),"",DATE(YEAR(E47),MONTH(E47),1))</x:f>
      </x:c>
      <x:c r="C47" s="13"/>
      <x:c r="D47" s="20"/>
      <x:c r="E47" s="16"/>
      <x:c r="F47" s="20"/>
      <x:c r="G47" s="20"/>
      <x:c r="H47" s="23"/>
      <x:c r="I47" s="24" t="str">
        <x:f>IF(OR(NOT(ISNUMBER(H47)),NOT(ISNUMBER('Retainer summary'!$H$11)),'Retainer summary'!$H$11&lt;=0),"",H47/'Retainer summary'!$H$11)</x:f>
      </x:c>
      <x:c r="J47" s="7" t="str">
        <x:f>IF(COUNTA(C47:H47)=0,"",IF(OR(E47="",NOT(ISNUMBER(E47))),"Missing date",IF(AND(ISNUMBER('Retainer summary'!$C$12),ISNUMBER('Retainer summary'!$E$12),E47&gt;='Retainer summary'!$C$12,E47&lt;='Retainer summary'!$E$12),"Within period","Outside period")))</x:f>
      </x:c>
      <x:c r="K47" s="7" t="str">
        <x:f>IF(COUNTA(C47:H47)=0,"",IF(OR(NOT(ISNUMBER(E47)),E47&lt;=0,D47="",NOT(ISNUMBER(H47)),H47&lt;0),"Check input",""))</x:f>
      </x:c>
      <x:c r="L47" s="2"/>
    </x:row>
    <x:row r="48" ht="43" customHeight="1">
      <x:c r="A48" s="2"/>
      <x:c r="B48" s="21" t="str">
        <x:f>IF(OR(E48="",NOT(ISNUMBER(E48))),"",DATE(YEAR(E48),MONTH(E48),1))</x:f>
      </x:c>
      <x:c r="C48" s="13"/>
      <x:c r="D48" s="20"/>
      <x:c r="E48" s="16"/>
      <x:c r="F48" s="20"/>
      <x:c r="G48" s="20"/>
      <x:c r="H48" s="23"/>
      <x:c r="I48" s="24" t="str">
        <x:f>IF(OR(NOT(ISNUMBER(H48)),NOT(ISNUMBER('Retainer summary'!$H$11)),'Retainer summary'!$H$11&lt;=0),"",H48/'Retainer summary'!$H$11)</x:f>
      </x:c>
      <x:c r="J48" s="7" t="str">
        <x:f>IF(COUNTA(C48:H48)=0,"",IF(OR(E48="",NOT(ISNUMBER(E48))),"Missing date",IF(AND(ISNUMBER('Retainer summary'!$C$12),ISNUMBER('Retainer summary'!$E$12),E48&gt;='Retainer summary'!$C$12,E48&lt;='Retainer summary'!$E$12),"Within period","Outside period")))</x:f>
      </x:c>
      <x:c r="K48" s="7" t="str">
        <x:f>IF(COUNTA(C48:H48)=0,"",IF(OR(NOT(ISNUMBER(E48)),E48&lt;=0,D48="",NOT(ISNUMBER(H48)),H48&lt;0),"Check input",""))</x:f>
      </x:c>
      <x:c r="L48" s="2"/>
    </x:row>
    <x:row r="49" ht="43" customHeight="1">
      <x:c r="A49" s="2"/>
      <x:c r="B49" s="21" t="str">
        <x:f>IF(OR(E49="",NOT(ISNUMBER(E49))),"",DATE(YEAR(E49),MONTH(E49),1))</x:f>
      </x:c>
      <x:c r="C49" s="13"/>
      <x:c r="D49" s="20"/>
      <x:c r="E49" s="16"/>
      <x:c r="F49" s="20"/>
      <x:c r="G49" s="20"/>
      <x:c r="H49" s="23"/>
      <x:c r="I49" s="24" t="str">
        <x:f>IF(OR(NOT(ISNUMBER(H49)),NOT(ISNUMBER('Retainer summary'!$H$11)),'Retainer summary'!$H$11&lt;=0),"",H49/'Retainer summary'!$H$11)</x:f>
      </x:c>
      <x:c r="J49" s="7" t="str">
        <x:f>IF(COUNTA(C49:H49)=0,"",IF(OR(E49="",NOT(ISNUMBER(E49))),"Missing date",IF(AND(ISNUMBER('Retainer summary'!$C$12),ISNUMBER('Retainer summary'!$E$12),E49&gt;='Retainer summary'!$C$12,E49&lt;='Retainer summary'!$E$12),"Within period","Outside period")))</x:f>
      </x:c>
      <x:c r="K49" s="7" t="str">
        <x:f>IF(COUNTA(C49:H49)=0,"",IF(OR(NOT(ISNUMBER(E49)),E49&lt;=0,D49="",NOT(ISNUMBER(H49)),H49&lt;0),"Check input",""))</x:f>
      </x:c>
      <x:c r="L49" s="2"/>
    </x:row>
    <x:row r="50" ht="43" customHeight="1">
      <x:c r="A50" s="2"/>
      <x:c r="B50" s="21" t="str">
        <x:f>IF(OR(E50="",NOT(ISNUMBER(E50))),"",DATE(YEAR(E50),MONTH(E50),1))</x:f>
      </x:c>
      <x:c r="C50" s="13"/>
      <x:c r="D50" s="20"/>
      <x:c r="E50" s="16"/>
      <x:c r="F50" s="20"/>
      <x:c r="G50" s="20"/>
      <x:c r="H50" s="23"/>
      <x:c r="I50" s="24" t="str">
        <x:f>IF(OR(NOT(ISNUMBER(H50)),NOT(ISNUMBER('Retainer summary'!$H$11)),'Retainer summary'!$H$11&lt;=0),"",H50/'Retainer summary'!$H$11)</x:f>
      </x:c>
      <x:c r="J50" s="7" t="str">
        <x:f>IF(COUNTA(C50:H50)=0,"",IF(OR(E50="",NOT(ISNUMBER(E50))),"Missing date",IF(AND(ISNUMBER('Retainer summary'!$C$12),ISNUMBER('Retainer summary'!$E$12),E50&gt;='Retainer summary'!$C$12,E50&lt;='Retainer summary'!$E$12),"Within period","Outside period")))</x:f>
      </x:c>
      <x:c r="K50" s="7" t="str">
        <x:f>IF(COUNTA(C50:H50)=0,"",IF(OR(NOT(ISNUMBER(E50)),E50&lt;=0,D50="",NOT(ISNUMBER(H50)),H50&lt;0),"Check input",""))</x:f>
      </x:c>
      <x:c r="L50" s="2"/>
    </x:row>
    <x:row r="51" ht="43" customHeight="1">
      <x:c r="A51" s="2"/>
      <x:c r="B51" s="21" t="str">
        <x:f>IF(OR(E51="",NOT(ISNUMBER(E51))),"",DATE(YEAR(E51),MONTH(E51),1))</x:f>
      </x:c>
      <x:c r="C51" s="13"/>
      <x:c r="D51" s="20"/>
      <x:c r="E51" s="16"/>
      <x:c r="F51" s="20"/>
      <x:c r="G51" s="20"/>
      <x:c r="H51" s="23"/>
      <x:c r="I51" s="24" t="str">
        <x:f>IF(OR(NOT(ISNUMBER(H51)),NOT(ISNUMBER('Retainer summary'!$H$11)),'Retainer summary'!$H$11&lt;=0),"",H51/'Retainer summary'!$H$11)</x:f>
      </x:c>
      <x:c r="J51" s="7" t="str">
        <x:f>IF(COUNTA(C51:H51)=0,"",IF(OR(E51="",NOT(ISNUMBER(E51))),"Missing date",IF(AND(ISNUMBER('Retainer summary'!$C$12),ISNUMBER('Retainer summary'!$E$12),E51&gt;='Retainer summary'!$C$12,E51&lt;='Retainer summary'!$E$12),"Within period","Outside period")))</x:f>
      </x:c>
      <x:c r="K51" s="7" t="str">
        <x:f>IF(COUNTA(C51:H51)=0,"",IF(OR(NOT(ISNUMBER(E51)),E51&lt;=0,D51="",NOT(ISNUMBER(H51)),H51&lt;0),"Check input",""))</x:f>
      </x:c>
      <x:c r="L51" s="2"/>
    </x:row>
    <x:row r="52" ht="43" customHeight="1">
      <x:c r="A52" s="2"/>
      <x:c r="B52" s="21" t="str">
        <x:f>IF(OR(E52="",NOT(ISNUMBER(E52))),"",DATE(YEAR(E52),MONTH(E52),1))</x:f>
      </x:c>
      <x:c r="C52" s="13"/>
      <x:c r="D52" s="20"/>
      <x:c r="E52" s="16"/>
      <x:c r="F52" s="20"/>
      <x:c r="G52" s="20"/>
      <x:c r="H52" s="23"/>
      <x:c r="I52" s="24" t="str">
        <x:f>IF(OR(NOT(ISNUMBER(H52)),NOT(ISNUMBER('Retainer summary'!$H$11)),'Retainer summary'!$H$11&lt;=0),"",H52/'Retainer summary'!$H$11)</x:f>
      </x:c>
      <x:c r="J52" s="7" t="str">
        <x:f>IF(COUNTA(C52:H52)=0,"",IF(OR(E52="",NOT(ISNUMBER(E52))),"Missing date",IF(AND(ISNUMBER('Retainer summary'!$C$12),ISNUMBER('Retainer summary'!$E$12),E52&gt;='Retainer summary'!$C$12,E52&lt;='Retainer summary'!$E$12),"Within period","Outside period")))</x:f>
      </x:c>
      <x:c r="K52" s="7" t="str">
        <x:f>IF(COUNTA(C52:H52)=0,"",IF(OR(NOT(ISNUMBER(E52)),E52&lt;=0,D52="",NOT(ISNUMBER(H52)),H52&lt;0),"Check input",""))</x:f>
      </x:c>
      <x:c r="L52" s="2"/>
    </x:row>
    <x:row r="53" ht="43" customHeight="1">
      <x:c r="A53" s="2"/>
      <x:c r="B53" s="21" t="str">
        <x:f>IF(OR(E53="",NOT(ISNUMBER(E53))),"",DATE(YEAR(E53),MONTH(E53),1))</x:f>
      </x:c>
      <x:c r="C53" s="13"/>
      <x:c r="D53" s="20"/>
      <x:c r="E53" s="16"/>
      <x:c r="F53" s="20"/>
      <x:c r="G53" s="20"/>
      <x:c r="H53" s="23"/>
      <x:c r="I53" s="24" t="str">
        <x:f>IF(OR(NOT(ISNUMBER(H53)),NOT(ISNUMBER('Retainer summary'!$H$11)),'Retainer summary'!$H$11&lt;=0),"",H53/'Retainer summary'!$H$11)</x:f>
      </x:c>
      <x:c r="J53" s="7" t="str">
        <x:f>IF(COUNTA(C53:H53)=0,"",IF(OR(E53="",NOT(ISNUMBER(E53))),"Missing date",IF(AND(ISNUMBER('Retainer summary'!$C$12),ISNUMBER('Retainer summary'!$E$12),E53&gt;='Retainer summary'!$C$12,E53&lt;='Retainer summary'!$E$12),"Within period","Outside period")))</x:f>
      </x:c>
      <x:c r="K53" s="7" t="str">
        <x:f>IF(COUNTA(C53:H53)=0,"",IF(OR(NOT(ISNUMBER(E53)),E53&lt;=0,D53="",NOT(ISNUMBER(H53)),H53&lt;0),"Check input",""))</x:f>
      </x:c>
      <x:c r="L53" s="2"/>
    </x:row>
    <x:row r="54" ht="43" customHeight="1">
      <x:c r="A54" s="2"/>
      <x:c r="B54" s="21" t="str">
        <x:f>IF(OR(E54="",NOT(ISNUMBER(E54))),"",DATE(YEAR(E54),MONTH(E54),1))</x:f>
      </x:c>
      <x:c r="C54" s="13"/>
      <x:c r="D54" s="20"/>
      <x:c r="E54" s="16"/>
      <x:c r="F54" s="20"/>
      <x:c r="G54" s="20"/>
      <x:c r="H54" s="23"/>
      <x:c r="I54" s="24" t="str">
        <x:f>IF(OR(NOT(ISNUMBER(H54)),NOT(ISNUMBER('Retainer summary'!$H$11)),'Retainer summary'!$H$11&lt;=0),"",H54/'Retainer summary'!$H$11)</x:f>
      </x:c>
      <x:c r="J54" s="7" t="str">
        <x:f>IF(COUNTA(C54:H54)=0,"",IF(OR(E54="",NOT(ISNUMBER(E54))),"Missing date",IF(AND(ISNUMBER('Retainer summary'!$C$12),ISNUMBER('Retainer summary'!$E$12),E54&gt;='Retainer summary'!$C$12,E54&lt;='Retainer summary'!$E$12),"Within period","Outside period")))</x:f>
      </x:c>
      <x:c r="K54" s="7" t="str">
        <x:f>IF(COUNTA(C54:H54)=0,"",IF(OR(NOT(ISNUMBER(E54)),E54&lt;=0,D54="",NOT(ISNUMBER(H54)),H54&lt;0),"Check input",""))</x:f>
      </x:c>
      <x:c r="L54" s="2"/>
    </x:row>
    <x:row r="55" ht="43" customHeight="1">
      <x:c r="A55" s="2"/>
      <x:c r="B55" s="21" t="str">
        <x:f>IF(OR(E55="",NOT(ISNUMBER(E55))),"",DATE(YEAR(E55),MONTH(E55),1))</x:f>
      </x:c>
      <x:c r="C55" s="13"/>
      <x:c r="D55" s="20"/>
      <x:c r="E55" s="16"/>
      <x:c r="F55" s="20"/>
      <x:c r="G55" s="20"/>
      <x:c r="H55" s="23"/>
      <x:c r="I55" s="24" t="str">
        <x:f>IF(OR(NOT(ISNUMBER(H55)),NOT(ISNUMBER('Retainer summary'!$H$11)),'Retainer summary'!$H$11&lt;=0),"",H55/'Retainer summary'!$H$11)</x:f>
      </x:c>
      <x:c r="J55" s="7" t="str">
        <x:f>IF(COUNTA(C55:H55)=0,"",IF(OR(E55="",NOT(ISNUMBER(E55))),"Missing date",IF(AND(ISNUMBER('Retainer summary'!$C$12),ISNUMBER('Retainer summary'!$E$12),E55&gt;='Retainer summary'!$C$12,E55&lt;='Retainer summary'!$E$12),"Within period","Outside period")))</x:f>
      </x:c>
      <x:c r="K55" s="7" t="str">
        <x:f>IF(COUNTA(C55:H55)=0,"",IF(OR(NOT(ISNUMBER(E55)),E55&lt;=0,D55="",NOT(ISNUMBER(H55)),H55&lt;0),"Check input",""))</x:f>
      </x:c>
      <x:c r="L55" s="2"/>
    </x:row>
    <x:row r="56" ht="43" customHeight="1">
      <x:c r="A56" s="2"/>
      <x:c r="B56" s="21" t="str">
        <x:f>IF(OR(E56="",NOT(ISNUMBER(E56))),"",DATE(YEAR(E56),MONTH(E56),1))</x:f>
      </x:c>
      <x:c r="C56" s="13"/>
      <x:c r="D56" s="20"/>
      <x:c r="E56" s="16"/>
      <x:c r="F56" s="20"/>
      <x:c r="G56" s="20"/>
      <x:c r="H56" s="23"/>
      <x:c r="I56" s="24" t="str">
        <x:f>IF(OR(NOT(ISNUMBER(H56)),NOT(ISNUMBER('Retainer summary'!$H$11)),'Retainer summary'!$H$11&lt;=0),"",H56/'Retainer summary'!$H$11)</x:f>
      </x:c>
      <x:c r="J56" s="7" t="str">
        <x:f>IF(COUNTA(C56:H56)=0,"",IF(OR(E56="",NOT(ISNUMBER(E56))),"Missing date",IF(AND(ISNUMBER('Retainer summary'!$C$12),ISNUMBER('Retainer summary'!$E$12),E56&gt;='Retainer summary'!$C$12,E56&lt;='Retainer summary'!$E$12),"Within period","Outside period")))</x:f>
      </x:c>
      <x:c r="K56" s="7" t="str">
        <x:f>IF(COUNTA(C56:H56)=0,"",IF(OR(NOT(ISNUMBER(E56)),E56&lt;=0,D56="",NOT(ISNUMBER(H56)),H56&lt;0),"Check input",""))</x:f>
      </x:c>
      <x:c r="L56" s="2"/>
    </x:row>
    <x:row r="57" ht="43" customHeight="1">
      <x:c r="A57" s="2"/>
      <x:c r="B57" s="21" t="str">
        <x:f>IF(OR(E57="",NOT(ISNUMBER(E57))),"",DATE(YEAR(E57),MONTH(E57),1))</x:f>
      </x:c>
      <x:c r="C57" s="13"/>
      <x:c r="D57" s="20"/>
      <x:c r="E57" s="16"/>
      <x:c r="F57" s="20"/>
      <x:c r="G57" s="20"/>
      <x:c r="H57" s="23"/>
      <x:c r="I57" s="24" t="str">
        <x:f>IF(OR(NOT(ISNUMBER(H57)),NOT(ISNUMBER('Retainer summary'!$H$11)),'Retainer summary'!$H$11&lt;=0),"",H57/'Retainer summary'!$H$11)</x:f>
      </x:c>
      <x:c r="J57" s="7" t="str">
        <x:f>IF(COUNTA(C57:H57)=0,"",IF(OR(E57="",NOT(ISNUMBER(E57))),"Missing date",IF(AND(ISNUMBER('Retainer summary'!$C$12),ISNUMBER('Retainer summary'!$E$12),E57&gt;='Retainer summary'!$C$12,E57&lt;='Retainer summary'!$E$12),"Within period","Outside period")))</x:f>
      </x:c>
      <x:c r="K57" s="7" t="str">
        <x:f>IF(COUNTA(C57:H57)=0,"",IF(OR(NOT(ISNUMBER(E57)),E57&lt;=0,D57="",NOT(ISNUMBER(H57)),H57&lt;0),"Check input",""))</x:f>
      </x:c>
      <x:c r="L57" s="2"/>
    </x:row>
    <x:row r="58" ht="43" customHeight="1">
      <x:c r="A58" s="2"/>
      <x:c r="B58" s="21" t="str">
        <x:f>IF(OR(E58="",NOT(ISNUMBER(E58))),"",DATE(YEAR(E58),MONTH(E58),1))</x:f>
      </x:c>
      <x:c r="C58" s="13"/>
      <x:c r="D58" s="20"/>
      <x:c r="E58" s="16"/>
      <x:c r="F58" s="20"/>
      <x:c r="G58" s="20"/>
      <x:c r="H58" s="23"/>
      <x:c r="I58" s="24" t="str">
        <x:f>IF(OR(NOT(ISNUMBER(H58)),NOT(ISNUMBER('Retainer summary'!$H$11)),'Retainer summary'!$H$11&lt;=0),"",H58/'Retainer summary'!$H$11)</x:f>
      </x:c>
      <x:c r="J58" s="7" t="str">
        <x:f>IF(COUNTA(C58:H58)=0,"",IF(OR(E58="",NOT(ISNUMBER(E58))),"Missing date",IF(AND(ISNUMBER('Retainer summary'!$C$12),ISNUMBER('Retainer summary'!$E$12),E58&gt;='Retainer summary'!$C$12,E58&lt;='Retainer summary'!$E$12),"Within period","Outside period")))</x:f>
      </x:c>
      <x:c r="K58" s="7" t="str">
        <x:f>IF(COUNTA(C58:H58)=0,"",IF(OR(NOT(ISNUMBER(E58)),E58&lt;=0,D58="",NOT(ISNUMBER(H58)),H58&lt;0),"Check input",""))</x:f>
      </x:c>
      <x:c r="L58" s="2"/>
    </x:row>
    <x:row r="59" ht="43" customHeight="1">
      <x:c r="A59" s="2"/>
      <x:c r="B59" s="21" t="str">
        <x:f>IF(OR(E59="",NOT(ISNUMBER(E59))),"",DATE(YEAR(E59),MONTH(E59),1))</x:f>
      </x:c>
      <x:c r="C59" s="13"/>
      <x:c r="D59" s="20"/>
      <x:c r="E59" s="16"/>
      <x:c r="F59" s="20"/>
      <x:c r="G59" s="20"/>
      <x:c r="H59" s="23"/>
      <x:c r="I59" s="24" t="str">
        <x:f>IF(OR(NOT(ISNUMBER(H59)),NOT(ISNUMBER('Retainer summary'!$H$11)),'Retainer summary'!$H$11&lt;=0),"",H59/'Retainer summary'!$H$11)</x:f>
      </x:c>
      <x:c r="J59" s="7" t="str">
        <x:f>IF(COUNTA(C59:H59)=0,"",IF(OR(E59="",NOT(ISNUMBER(E59))),"Missing date",IF(AND(ISNUMBER('Retainer summary'!$C$12),ISNUMBER('Retainer summary'!$E$12),E59&gt;='Retainer summary'!$C$12,E59&lt;='Retainer summary'!$E$12),"Within period","Outside period")))</x:f>
      </x:c>
      <x:c r="K59" s="7" t="str">
        <x:f>IF(COUNTA(C59:H59)=0,"",IF(OR(NOT(ISNUMBER(E59)),E59&lt;=0,D59="",NOT(ISNUMBER(H59)),H59&lt;0),"Check input",""))</x:f>
      </x:c>
      <x:c r="L59" s="2"/>
    </x:row>
    <x:row r="60" ht="43" customHeight="1">
      <x:c r="A60" s="2"/>
      <x:c r="B60" s="21" t="str">
        <x:f>IF(OR(E60="",NOT(ISNUMBER(E60))),"",DATE(YEAR(E60),MONTH(E60),1))</x:f>
      </x:c>
      <x:c r="C60" s="13"/>
      <x:c r="D60" s="20"/>
      <x:c r="E60" s="16"/>
      <x:c r="F60" s="20"/>
      <x:c r="G60" s="20"/>
      <x:c r="H60" s="23"/>
      <x:c r="I60" s="24" t="str">
        <x:f>IF(OR(NOT(ISNUMBER(H60)),NOT(ISNUMBER('Retainer summary'!$H$11)),'Retainer summary'!$H$11&lt;=0),"",H60/'Retainer summary'!$H$11)</x:f>
      </x:c>
      <x:c r="J60" s="7" t="str">
        <x:f>IF(COUNTA(C60:H60)=0,"",IF(OR(E60="",NOT(ISNUMBER(E60))),"Missing date",IF(AND(ISNUMBER('Retainer summary'!$C$12),ISNUMBER('Retainer summary'!$E$12),E60&gt;='Retainer summary'!$C$12,E60&lt;='Retainer summary'!$E$12),"Within period","Outside period")))</x:f>
      </x:c>
      <x:c r="K60" s="7" t="str">
        <x:f>IF(COUNTA(C60:H60)=0,"",IF(OR(NOT(ISNUMBER(E60)),E60&lt;=0,D60="",NOT(ISNUMBER(H60)),H60&lt;0),"Check input",""))</x:f>
      </x:c>
      <x:c r="L60" s="2"/>
    </x:row>
    <x:row r="61" ht="43" customHeight="1">
      <x:c r="A61" s="2"/>
      <x:c r="B61" s="21" t="str">
        <x:f>IF(OR(E61="",NOT(ISNUMBER(E61))),"",DATE(YEAR(E61),MONTH(E61),1))</x:f>
      </x:c>
      <x:c r="C61" s="13"/>
      <x:c r="D61" s="20"/>
      <x:c r="E61" s="16"/>
      <x:c r="F61" s="20"/>
      <x:c r="G61" s="20"/>
      <x:c r="H61" s="23"/>
      <x:c r="I61" s="24" t="str">
        <x:f>IF(OR(NOT(ISNUMBER(H61)),NOT(ISNUMBER('Retainer summary'!$H$11)),'Retainer summary'!$H$11&lt;=0),"",H61/'Retainer summary'!$H$11)</x:f>
      </x:c>
      <x:c r="J61" s="7" t="str">
        <x:f>IF(COUNTA(C61:H61)=0,"",IF(OR(E61="",NOT(ISNUMBER(E61))),"Missing date",IF(AND(ISNUMBER('Retainer summary'!$C$12),ISNUMBER('Retainer summary'!$E$12),E61&gt;='Retainer summary'!$C$12,E61&lt;='Retainer summary'!$E$12),"Within period","Outside period")))</x:f>
      </x:c>
      <x:c r="K61" s="7" t="str">
        <x:f>IF(COUNTA(C61:H61)=0,"",IF(OR(NOT(ISNUMBER(E61)),E61&lt;=0,D61="",NOT(ISNUMBER(H61)),H61&lt;0),"Check input",""))</x:f>
      </x:c>
      <x:c r="L61" s="2"/>
    </x:row>
    <x:row r="62" ht="43" customHeight="1">
      <x:c r="A62" s="2"/>
      <x:c r="B62" s="21" t="str">
        <x:f>IF(OR(E62="",NOT(ISNUMBER(E62))),"",DATE(YEAR(E62),MONTH(E62),1))</x:f>
      </x:c>
      <x:c r="C62" s="13"/>
      <x:c r="D62" s="20"/>
      <x:c r="E62" s="16"/>
      <x:c r="F62" s="20"/>
      <x:c r="G62" s="20"/>
      <x:c r="H62" s="23"/>
      <x:c r="I62" s="24" t="str">
        <x:f>IF(OR(NOT(ISNUMBER(H62)),NOT(ISNUMBER('Retainer summary'!$H$11)),'Retainer summary'!$H$11&lt;=0),"",H62/'Retainer summary'!$H$11)</x:f>
      </x:c>
      <x:c r="J62" s="7" t="str">
        <x:f>IF(COUNTA(C62:H62)=0,"",IF(OR(E62="",NOT(ISNUMBER(E62))),"Missing date",IF(AND(ISNUMBER('Retainer summary'!$C$12),ISNUMBER('Retainer summary'!$E$12),E62&gt;='Retainer summary'!$C$12,E62&lt;='Retainer summary'!$E$12),"Within period","Outside period")))</x:f>
      </x:c>
      <x:c r="K62" s="7" t="str">
        <x:f>IF(COUNTA(C62:H62)=0,"",IF(OR(NOT(ISNUMBER(E62)),E62&lt;=0,D62="",NOT(ISNUMBER(H62)),H62&lt;0),"Check input",""))</x:f>
      </x:c>
      <x:c r="L62" s="2"/>
    </x:row>
    <x:row r="63" ht="43" customHeight="1">
      <x:c r="A63" s="2"/>
      <x:c r="B63" s="21" t="str">
        <x:f>IF(OR(E63="",NOT(ISNUMBER(E63))),"",DATE(YEAR(E63),MONTH(E63),1))</x:f>
      </x:c>
      <x:c r="C63" s="13"/>
      <x:c r="D63" s="20"/>
      <x:c r="E63" s="16"/>
      <x:c r="F63" s="20"/>
      <x:c r="G63" s="20"/>
      <x:c r="H63" s="23"/>
      <x:c r="I63" s="24" t="str">
        <x:f>IF(OR(NOT(ISNUMBER(H63)),NOT(ISNUMBER('Retainer summary'!$H$11)),'Retainer summary'!$H$11&lt;=0),"",H63/'Retainer summary'!$H$11)</x:f>
      </x:c>
      <x:c r="J63" s="7" t="str">
        <x:f>IF(COUNTA(C63:H63)=0,"",IF(OR(E63="",NOT(ISNUMBER(E63))),"Missing date",IF(AND(ISNUMBER('Retainer summary'!$C$12),ISNUMBER('Retainer summary'!$E$12),E63&gt;='Retainer summary'!$C$12,E63&lt;='Retainer summary'!$E$12),"Within period","Outside period")))</x:f>
      </x:c>
      <x:c r="K63" s="7" t="str">
        <x:f>IF(COUNTA(C63:H63)=0,"",IF(OR(NOT(ISNUMBER(E63)),E63&lt;=0,D63="",NOT(ISNUMBER(H63)),H63&lt;0),"Check input",""))</x:f>
      </x:c>
      <x:c r="L63" s="2"/>
    </x:row>
    <x:row r="64" ht="43" customHeight="1">
      <x:c r="A64" s="2"/>
      <x:c r="B64" s="21" t="str">
        <x:f>IF(OR(E64="",NOT(ISNUMBER(E64))),"",DATE(YEAR(E64),MONTH(E64),1))</x:f>
      </x:c>
      <x:c r="C64" s="13"/>
      <x:c r="D64" s="20"/>
      <x:c r="E64" s="16"/>
      <x:c r="F64" s="20"/>
      <x:c r="G64" s="20"/>
      <x:c r="H64" s="23"/>
      <x:c r="I64" s="24" t="str">
        <x:f>IF(OR(NOT(ISNUMBER(H64)),NOT(ISNUMBER('Retainer summary'!$H$11)),'Retainer summary'!$H$11&lt;=0),"",H64/'Retainer summary'!$H$11)</x:f>
      </x:c>
      <x:c r="J64" s="7" t="str">
        <x:f>IF(COUNTA(C64:H64)=0,"",IF(OR(E64="",NOT(ISNUMBER(E64))),"Missing date",IF(AND(ISNUMBER('Retainer summary'!$C$12),ISNUMBER('Retainer summary'!$E$12),E64&gt;='Retainer summary'!$C$12,E64&lt;='Retainer summary'!$E$12),"Within period","Outside period")))</x:f>
      </x:c>
      <x:c r="K64" s="7" t="str">
        <x:f>IF(COUNTA(C64:H64)=0,"",IF(OR(NOT(ISNUMBER(E64)),E64&lt;=0,D64="",NOT(ISNUMBER(H64)),H64&lt;0),"Check input",""))</x:f>
      </x:c>
      <x:c r="L64" s="2"/>
    </x:row>
    <x:row r="65" ht="43" customHeight="1">
      <x:c r="A65" s="2"/>
      <x:c r="B65" s="21" t="str">
        <x:f>IF(OR(E65="",NOT(ISNUMBER(E65))),"",DATE(YEAR(E65),MONTH(E65),1))</x:f>
      </x:c>
      <x:c r="C65" s="13"/>
      <x:c r="D65" s="20"/>
      <x:c r="E65" s="16"/>
      <x:c r="F65" s="20"/>
      <x:c r="G65" s="20"/>
      <x:c r="H65" s="23"/>
      <x:c r="I65" s="24" t="str">
        <x:f>IF(OR(NOT(ISNUMBER(H65)),NOT(ISNUMBER('Retainer summary'!$H$11)),'Retainer summary'!$H$11&lt;=0),"",H65/'Retainer summary'!$H$11)</x:f>
      </x:c>
      <x:c r="J65" s="7" t="str">
        <x:f>IF(COUNTA(C65:H65)=0,"",IF(OR(E65="",NOT(ISNUMBER(E65))),"Missing date",IF(AND(ISNUMBER('Retainer summary'!$C$12),ISNUMBER('Retainer summary'!$E$12),E65&gt;='Retainer summary'!$C$12,E65&lt;='Retainer summary'!$E$12),"Within period","Outside period")))</x:f>
      </x:c>
      <x:c r="K65" s="7" t="str">
        <x:f>IF(COUNTA(C65:H65)=0,"",IF(OR(NOT(ISNUMBER(E65)),E65&lt;=0,D65="",NOT(ISNUMBER(H65)),H65&lt;0),"Check input",""))</x:f>
      </x:c>
      <x:c r="L65" s="2"/>
    </x:row>
    <x:row r="66" ht="43" customHeight="1">
      <x:c r="A66" s="2"/>
      <x:c r="B66" s="21" t="str">
        <x:f>IF(OR(E66="",NOT(ISNUMBER(E66))),"",DATE(YEAR(E66),MONTH(E66),1))</x:f>
      </x:c>
      <x:c r="C66" s="13"/>
      <x:c r="D66" s="20"/>
      <x:c r="E66" s="16"/>
      <x:c r="F66" s="20"/>
      <x:c r="G66" s="20"/>
      <x:c r="H66" s="23"/>
      <x:c r="I66" s="24" t="str">
        <x:f>IF(OR(NOT(ISNUMBER(H66)),NOT(ISNUMBER('Retainer summary'!$H$11)),'Retainer summary'!$H$11&lt;=0),"",H66/'Retainer summary'!$H$11)</x:f>
      </x:c>
      <x:c r="J66" s="7" t="str">
        <x:f>IF(COUNTA(C66:H66)=0,"",IF(OR(E66="",NOT(ISNUMBER(E66))),"Missing date",IF(AND(ISNUMBER('Retainer summary'!$C$12),ISNUMBER('Retainer summary'!$E$12),E66&gt;='Retainer summary'!$C$12,E66&lt;='Retainer summary'!$E$12),"Within period","Outside period")))</x:f>
      </x:c>
      <x:c r="K66" s="7" t="str">
        <x:f>IF(COUNTA(C66:H66)=0,"",IF(OR(NOT(ISNUMBER(E66)),E66&lt;=0,D66="",NOT(ISNUMBER(H66)),H66&lt;0),"Check input",""))</x:f>
      </x:c>
      <x:c r="L66" s="2"/>
    </x:row>
    <x:row r="67" ht="43" customHeight="1">
      <x:c r="A67" s="2"/>
      <x:c r="B67" s="21" t="str">
        <x:f>IF(OR(E67="",NOT(ISNUMBER(E67))),"",DATE(YEAR(E67),MONTH(E67),1))</x:f>
      </x:c>
      <x:c r="C67" s="13"/>
      <x:c r="D67" s="20"/>
      <x:c r="E67" s="16"/>
      <x:c r="F67" s="20"/>
      <x:c r="G67" s="20"/>
      <x:c r="H67" s="23"/>
      <x:c r="I67" s="24" t="str">
        <x:f>IF(OR(NOT(ISNUMBER(H67)),NOT(ISNUMBER('Retainer summary'!$H$11)),'Retainer summary'!$H$11&lt;=0),"",H67/'Retainer summary'!$H$11)</x:f>
      </x:c>
      <x:c r="J67" s="7" t="str">
        <x:f>IF(COUNTA(C67:H67)=0,"",IF(OR(E67="",NOT(ISNUMBER(E67))),"Missing date",IF(AND(ISNUMBER('Retainer summary'!$C$12),ISNUMBER('Retainer summary'!$E$12),E67&gt;='Retainer summary'!$C$12,E67&lt;='Retainer summary'!$E$12),"Within period","Outside period")))</x:f>
      </x:c>
      <x:c r="K67" s="7" t="str">
        <x:f>IF(COUNTA(C67:H67)=0,"",IF(OR(NOT(ISNUMBER(E67)),E67&lt;=0,D67="",NOT(ISNUMBER(H67)),H67&lt;0),"Check input",""))</x:f>
      </x:c>
      <x:c r="L67" s="2"/>
    </x:row>
    <x:row r="68" ht="43" customHeight="1">
      <x:c r="A68" s="2"/>
      <x:c r="B68" s="21" t="str">
        <x:f>IF(OR(E68="",NOT(ISNUMBER(E68))),"",DATE(YEAR(E68),MONTH(E68),1))</x:f>
      </x:c>
      <x:c r="C68" s="13"/>
      <x:c r="D68" s="20"/>
      <x:c r="E68" s="16"/>
      <x:c r="F68" s="20"/>
      <x:c r="G68" s="20"/>
      <x:c r="H68" s="23"/>
      <x:c r="I68" s="24" t="str">
        <x:f>IF(OR(NOT(ISNUMBER(H68)),NOT(ISNUMBER('Retainer summary'!$H$11)),'Retainer summary'!$H$11&lt;=0),"",H68/'Retainer summary'!$H$11)</x:f>
      </x:c>
      <x:c r="J68" s="7" t="str">
        <x:f>IF(COUNTA(C68:H68)=0,"",IF(OR(E68="",NOT(ISNUMBER(E68))),"Missing date",IF(AND(ISNUMBER('Retainer summary'!$C$12),ISNUMBER('Retainer summary'!$E$12),E68&gt;='Retainer summary'!$C$12,E68&lt;='Retainer summary'!$E$12),"Within period","Outside period")))</x:f>
      </x:c>
      <x:c r="K68" s="7" t="str">
        <x:f>IF(COUNTA(C68:H68)=0,"",IF(OR(NOT(ISNUMBER(E68)),E68&lt;=0,D68="",NOT(ISNUMBER(H68)),H68&lt;0),"Check input",""))</x:f>
      </x:c>
      <x:c r="L68" s="2"/>
    </x:row>
    <x:row r="69" ht="43" customHeight="1">
      <x:c r="A69" s="2"/>
      <x:c r="B69" s="21" t="str">
        <x:f>IF(OR(E69="",NOT(ISNUMBER(E69))),"",DATE(YEAR(E69),MONTH(E69),1))</x:f>
      </x:c>
      <x:c r="C69" s="13"/>
      <x:c r="D69" s="20"/>
      <x:c r="E69" s="16"/>
      <x:c r="F69" s="20"/>
      <x:c r="G69" s="20"/>
      <x:c r="H69" s="23"/>
      <x:c r="I69" s="24" t="str">
        <x:f>IF(OR(NOT(ISNUMBER(H69)),NOT(ISNUMBER('Retainer summary'!$H$11)),'Retainer summary'!$H$11&lt;=0),"",H69/'Retainer summary'!$H$11)</x:f>
      </x:c>
      <x:c r="J69" s="7" t="str">
        <x:f>IF(COUNTA(C69:H69)=0,"",IF(OR(E69="",NOT(ISNUMBER(E69))),"Missing date",IF(AND(ISNUMBER('Retainer summary'!$C$12),ISNUMBER('Retainer summary'!$E$12),E69&gt;='Retainer summary'!$C$12,E69&lt;='Retainer summary'!$E$12),"Within period","Outside period")))</x:f>
      </x:c>
      <x:c r="K69" s="7" t="str">
        <x:f>IF(COUNTA(C69:H69)=0,"",IF(OR(NOT(ISNUMBER(E69)),E69&lt;=0,D69="",NOT(ISNUMBER(H69)),H69&lt;0),"Check input",""))</x:f>
      </x:c>
      <x:c r="L69" s="2"/>
    </x:row>
    <x:row r="70" ht="43" customHeight="1">
      <x:c r="A70" s="2"/>
      <x:c r="B70" s="21" t="str">
        <x:f>IF(OR(E70="",NOT(ISNUMBER(E70))),"",DATE(YEAR(E70),MONTH(E70),1))</x:f>
      </x:c>
      <x:c r="C70" s="13"/>
      <x:c r="D70" s="20"/>
      <x:c r="E70" s="16"/>
      <x:c r="F70" s="20"/>
      <x:c r="G70" s="20"/>
      <x:c r="H70" s="23"/>
      <x:c r="I70" s="24" t="str">
        <x:f>IF(OR(NOT(ISNUMBER(H70)),NOT(ISNUMBER('Retainer summary'!$H$11)),'Retainer summary'!$H$11&lt;=0),"",H70/'Retainer summary'!$H$11)</x:f>
      </x:c>
      <x:c r="J70" s="7" t="str">
        <x:f>IF(COUNTA(C70:H70)=0,"",IF(OR(E70="",NOT(ISNUMBER(E70))),"Missing date",IF(AND(ISNUMBER('Retainer summary'!$C$12),ISNUMBER('Retainer summary'!$E$12),E70&gt;='Retainer summary'!$C$12,E70&lt;='Retainer summary'!$E$12),"Within period","Outside period")))</x:f>
      </x:c>
      <x:c r="K70" s="7" t="str">
        <x:f>IF(COUNTA(C70:H70)=0,"",IF(OR(NOT(ISNUMBER(E70)),E70&lt;=0,D70="",NOT(ISNUMBER(H70)),H70&lt;0),"Check input",""))</x:f>
      </x:c>
      <x:c r="L70" s="2"/>
    </x:row>
    <x:row r="71" ht="43" customHeight="1">
      <x:c r="A71" s="2"/>
      <x:c r="B71" s="21" t="str">
        <x:f>IF(OR(E71="",NOT(ISNUMBER(E71))),"",DATE(YEAR(E71),MONTH(E71),1))</x:f>
      </x:c>
      <x:c r="C71" s="13"/>
      <x:c r="D71" s="20"/>
      <x:c r="E71" s="16"/>
      <x:c r="F71" s="20"/>
      <x:c r="G71" s="20"/>
      <x:c r="H71" s="23"/>
      <x:c r="I71" s="24" t="str">
        <x:f>IF(OR(NOT(ISNUMBER(H71)),NOT(ISNUMBER('Retainer summary'!$H$11)),'Retainer summary'!$H$11&lt;=0),"",H71/'Retainer summary'!$H$11)</x:f>
      </x:c>
      <x:c r="J71" s="7" t="str">
        <x:f>IF(COUNTA(C71:H71)=0,"",IF(OR(E71="",NOT(ISNUMBER(E71))),"Missing date",IF(AND(ISNUMBER('Retainer summary'!$C$12),ISNUMBER('Retainer summary'!$E$12),E71&gt;='Retainer summary'!$C$12,E71&lt;='Retainer summary'!$E$12),"Within period","Outside period")))</x:f>
      </x:c>
      <x:c r="K71" s="7" t="str">
        <x:f>IF(COUNTA(C71:H71)=0,"",IF(OR(NOT(ISNUMBER(E71)),E71&lt;=0,D71="",NOT(ISNUMBER(H71)),H71&lt;0),"Check input",""))</x:f>
      </x:c>
      <x:c r="L71" s="2"/>
    </x:row>
    <x:row r="72" ht="43" customHeight="1">
      <x:c r="A72" s="2"/>
      <x:c r="B72" s="21" t="str">
        <x:f>IF(OR(E72="",NOT(ISNUMBER(E72))),"",DATE(YEAR(E72),MONTH(E72),1))</x:f>
      </x:c>
      <x:c r="C72" s="13"/>
      <x:c r="D72" s="20"/>
      <x:c r="E72" s="16"/>
      <x:c r="F72" s="20"/>
      <x:c r="G72" s="20"/>
      <x:c r="H72" s="23"/>
      <x:c r="I72" s="24" t="str">
        <x:f>IF(OR(NOT(ISNUMBER(H72)),NOT(ISNUMBER('Retainer summary'!$H$11)),'Retainer summary'!$H$11&lt;=0),"",H72/'Retainer summary'!$H$11)</x:f>
      </x:c>
      <x:c r="J72" s="7" t="str">
        <x:f>IF(COUNTA(C72:H72)=0,"",IF(OR(E72="",NOT(ISNUMBER(E72))),"Missing date",IF(AND(ISNUMBER('Retainer summary'!$C$12),ISNUMBER('Retainer summary'!$E$12),E72&gt;='Retainer summary'!$C$12,E72&lt;='Retainer summary'!$E$12),"Within period","Outside period")))</x:f>
      </x:c>
      <x:c r="K72" s="7" t="str">
        <x:f>IF(COUNTA(C72:H72)=0,"",IF(OR(NOT(ISNUMBER(E72)),E72&lt;=0,D72="",NOT(ISNUMBER(H72)),H72&lt;0),"Check input",""))</x:f>
      </x:c>
      <x:c r="L72" s="2"/>
    </x:row>
    <x:row r="73" ht="43" customHeight="1">
      <x:c r="A73" s="2"/>
      <x:c r="B73" s="21" t="str">
        <x:f>IF(OR(E73="",NOT(ISNUMBER(E73))),"",DATE(YEAR(E73),MONTH(E73),1))</x:f>
      </x:c>
      <x:c r="C73" s="13"/>
      <x:c r="D73" s="20"/>
      <x:c r="E73" s="16"/>
      <x:c r="F73" s="20"/>
      <x:c r="G73" s="20"/>
      <x:c r="H73" s="23"/>
      <x:c r="I73" s="24" t="str">
        <x:f>IF(OR(NOT(ISNUMBER(H73)),NOT(ISNUMBER('Retainer summary'!$H$11)),'Retainer summary'!$H$11&lt;=0),"",H73/'Retainer summary'!$H$11)</x:f>
      </x:c>
      <x:c r="J73" s="7" t="str">
        <x:f>IF(COUNTA(C73:H73)=0,"",IF(OR(E73="",NOT(ISNUMBER(E73))),"Missing date",IF(AND(ISNUMBER('Retainer summary'!$C$12),ISNUMBER('Retainer summary'!$E$12),E73&gt;='Retainer summary'!$C$12,E73&lt;='Retainer summary'!$E$12),"Within period","Outside period")))</x:f>
      </x:c>
      <x:c r="K73" s="7" t="str">
        <x:f>IF(COUNTA(C73:H73)=0,"",IF(OR(NOT(ISNUMBER(E73)),E73&lt;=0,D73="",NOT(ISNUMBER(H73)),H73&lt;0),"Check input",""))</x:f>
      </x:c>
      <x:c r="L73" s="2"/>
    </x:row>
    <x:row r="74" ht="43" customHeight="1">
      <x:c r="A74" s="2"/>
      <x:c r="B74" s="21" t="str">
        <x:f>IF(OR(E74="",NOT(ISNUMBER(E74))),"",DATE(YEAR(E74),MONTH(E74),1))</x:f>
      </x:c>
      <x:c r="C74" s="13"/>
      <x:c r="D74" s="20"/>
      <x:c r="E74" s="16"/>
      <x:c r="F74" s="20"/>
      <x:c r="G74" s="20"/>
      <x:c r="H74" s="23"/>
      <x:c r="I74" s="24" t="str">
        <x:f>IF(OR(NOT(ISNUMBER(H74)),NOT(ISNUMBER('Retainer summary'!$H$11)),'Retainer summary'!$H$11&lt;=0),"",H74/'Retainer summary'!$H$11)</x:f>
      </x:c>
      <x:c r="J74" s="7" t="str">
        <x:f>IF(COUNTA(C74:H74)=0,"",IF(OR(E74="",NOT(ISNUMBER(E74))),"Missing date",IF(AND(ISNUMBER('Retainer summary'!$C$12),ISNUMBER('Retainer summary'!$E$12),E74&gt;='Retainer summary'!$C$12,E74&lt;='Retainer summary'!$E$12),"Within period","Outside period")))</x:f>
      </x:c>
      <x:c r="K74" s="7" t="str">
        <x:f>IF(COUNTA(C74:H74)=0,"",IF(OR(NOT(ISNUMBER(E74)),E74&lt;=0,D74="",NOT(ISNUMBER(H74)),H74&lt;0),"Check input",""))</x:f>
      </x:c>
      <x:c r="L74" s="2"/>
    </x:row>
    <x:row r="75" ht="43" customHeight="1">
      <x:c r="A75" s="2"/>
      <x:c r="B75" s="21" t="str">
        <x:f>IF(OR(E75="",NOT(ISNUMBER(E75))),"",DATE(YEAR(E75),MONTH(E75),1))</x:f>
      </x:c>
      <x:c r="C75" s="13"/>
      <x:c r="D75" s="20"/>
      <x:c r="E75" s="16"/>
      <x:c r="F75" s="20"/>
      <x:c r="G75" s="20"/>
      <x:c r="H75" s="23"/>
      <x:c r="I75" s="24" t="str">
        <x:f>IF(OR(NOT(ISNUMBER(H75)),NOT(ISNUMBER('Retainer summary'!$H$11)),'Retainer summary'!$H$11&lt;=0),"",H75/'Retainer summary'!$H$11)</x:f>
      </x:c>
      <x:c r="J75" s="7" t="str">
        <x:f>IF(COUNTA(C75:H75)=0,"",IF(OR(E75="",NOT(ISNUMBER(E75))),"Missing date",IF(AND(ISNUMBER('Retainer summary'!$C$12),ISNUMBER('Retainer summary'!$E$12),E75&gt;='Retainer summary'!$C$12,E75&lt;='Retainer summary'!$E$12),"Within period","Outside period")))</x:f>
      </x:c>
      <x:c r="K75" s="7" t="str">
        <x:f>IF(COUNTA(C75:H75)=0,"",IF(OR(NOT(ISNUMBER(E75)),E75&lt;=0,D75="",NOT(ISNUMBER(H75)),H75&lt;0),"Check input",""))</x:f>
      </x:c>
      <x:c r="L75" s="2"/>
    </x:row>
    <x:row r="76" ht="43" customHeight="1">
      <x:c r="A76" s="2"/>
      <x:c r="B76" s="21" t="str">
        <x:f>IF(OR(E76="",NOT(ISNUMBER(E76))),"",DATE(YEAR(E76),MONTH(E76),1))</x:f>
      </x:c>
      <x:c r="C76" s="13"/>
      <x:c r="D76" s="20"/>
      <x:c r="E76" s="16"/>
      <x:c r="F76" s="20"/>
      <x:c r="G76" s="20"/>
      <x:c r="H76" s="23"/>
      <x:c r="I76" s="24" t="str">
        <x:f>IF(OR(NOT(ISNUMBER(H76)),NOT(ISNUMBER('Retainer summary'!$H$11)),'Retainer summary'!$H$11&lt;=0),"",H76/'Retainer summary'!$H$11)</x:f>
      </x:c>
      <x:c r="J76" s="7" t="str">
        <x:f>IF(COUNTA(C76:H76)=0,"",IF(OR(E76="",NOT(ISNUMBER(E76))),"Missing date",IF(AND(ISNUMBER('Retainer summary'!$C$12),ISNUMBER('Retainer summary'!$E$12),E76&gt;='Retainer summary'!$C$12,E76&lt;='Retainer summary'!$E$12),"Within period","Outside period")))</x:f>
      </x:c>
      <x:c r="K76" s="7" t="str">
        <x:f>IF(COUNTA(C76:H76)=0,"",IF(OR(NOT(ISNUMBER(E76)),E76&lt;=0,D76="",NOT(ISNUMBER(H76)),H76&lt;0),"Check input",""))</x:f>
      </x:c>
      <x:c r="L76" s="2"/>
    </x:row>
    <x:row r="77" ht="43" customHeight="1">
      <x:c r="A77" s="2"/>
      <x:c r="B77" s="21" t="str">
        <x:f>IF(OR(E77="",NOT(ISNUMBER(E77))),"",DATE(YEAR(E77),MONTH(E77),1))</x:f>
      </x:c>
      <x:c r="C77" s="13"/>
      <x:c r="D77" s="20"/>
      <x:c r="E77" s="16"/>
      <x:c r="F77" s="20"/>
      <x:c r="G77" s="20"/>
      <x:c r="H77" s="23"/>
      <x:c r="I77" s="24" t="str">
        <x:f>IF(OR(NOT(ISNUMBER(H77)),NOT(ISNUMBER('Retainer summary'!$H$11)),'Retainer summary'!$H$11&lt;=0),"",H77/'Retainer summary'!$H$11)</x:f>
      </x:c>
      <x:c r="J77" s="7" t="str">
        <x:f>IF(COUNTA(C77:H77)=0,"",IF(OR(E77="",NOT(ISNUMBER(E77))),"Missing date",IF(AND(ISNUMBER('Retainer summary'!$C$12),ISNUMBER('Retainer summary'!$E$12),E77&gt;='Retainer summary'!$C$12,E77&lt;='Retainer summary'!$E$12),"Within period","Outside period")))</x:f>
      </x:c>
      <x:c r="K77" s="7" t="str">
        <x:f>IF(COUNTA(C77:H77)=0,"",IF(OR(NOT(ISNUMBER(E77)),E77&lt;=0,D77="",NOT(ISNUMBER(H77)),H77&lt;0),"Check input",""))</x:f>
      </x:c>
      <x:c r="L77" s="2"/>
    </x:row>
    <x:row r="78" ht="43" customHeight="1">
      <x:c r="A78" s="2"/>
      <x:c r="B78" s="21" t="str">
        <x:f>IF(OR(E78="",NOT(ISNUMBER(E78))),"",DATE(YEAR(E78),MONTH(E78),1))</x:f>
      </x:c>
      <x:c r="C78" s="13"/>
      <x:c r="D78" s="20"/>
      <x:c r="E78" s="16"/>
      <x:c r="F78" s="20"/>
      <x:c r="G78" s="20"/>
      <x:c r="H78" s="23"/>
      <x:c r="I78" s="24" t="str">
        <x:f>IF(OR(NOT(ISNUMBER(H78)),NOT(ISNUMBER('Retainer summary'!$H$11)),'Retainer summary'!$H$11&lt;=0),"",H78/'Retainer summary'!$H$11)</x:f>
      </x:c>
      <x:c r="J78" s="7" t="str">
        <x:f>IF(COUNTA(C78:H78)=0,"",IF(OR(E78="",NOT(ISNUMBER(E78))),"Missing date",IF(AND(ISNUMBER('Retainer summary'!$C$12),ISNUMBER('Retainer summary'!$E$12),E78&gt;='Retainer summary'!$C$12,E78&lt;='Retainer summary'!$E$12),"Within period","Outside period")))</x:f>
      </x:c>
      <x:c r="K78" s="7" t="str">
        <x:f>IF(COUNTA(C78:H78)=0,"",IF(OR(NOT(ISNUMBER(E78)),E78&lt;=0,D78="",NOT(ISNUMBER(H78)),H78&lt;0),"Check input",""))</x:f>
      </x:c>
      <x:c r="L78" s="2"/>
    </x:row>
    <x:row r="79" ht="43" customHeight="1">
      <x:c r="A79" s="2"/>
      <x:c r="B79" s="21" t="str">
        <x:f>IF(OR(E79="",NOT(ISNUMBER(E79))),"",DATE(YEAR(E79),MONTH(E79),1))</x:f>
      </x:c>
      <x:c r="C79" s="13"/>
      <x:c r="D79" s="20"/>
      <x:c r="E79" s="16"/>
      <x:c r="F79" s="20"/>
      <x:c r="G79" s="20"/>
      <x:c r="H79" s="23"/>
      <x:c r="I79" s="24" t="str">
        <x:f>IF(OR(NOT(ISNUMBER(H79)),NOT(ISNUMBER('Retainer summary'!$H$11)),'Retainer summary'!$H$11&lt;=0),"",H79/'Retainer summary'!$H$11)</x:f>
      </x:c>
      <x:c r="J79" s="7" t="str">
        <x:f>IF(COUNTA(C79:H79)=0,"",IF(OR(E79="",NOT(ISNUMBER(E79))),"Missing date",IF(AND(ISNUMBER('Retainer summary'!$C$12),ISNUMBER('Retainer summary'!$E$12),E79&gt;='Retainer summary'!$C$12,E79&lt;='Retainer summary'!$E$12),"Within period","Outside period")))</x:f>
      </x:c>
      <x:c r="K79" s="7" t="str">
        <x:f>IF(COUNTA(C79:H79)=0,"",IF(OR(NOT(ISNUMBER(E79)),E79&lt;=0,D79="",NOT(ISNUMBER(H79)),H79&lt;0),"Check input",""))</x:f>
      </x:c>
      <x:c r="L79" s="2"/>
    </x:row>
    <x:row r="80" ht="43" customHeight="1">
      <x:c r="A80" s="2"/>
      <x:c r="B80" s="21" t="str">
        <x:f>IF(OR(E80="",NOT(ISNUMBER(E80))),"",DATE(YEAR(E80),MONTH(E80),1))</x:f>
      </x:c>
      <x:c r="C80" s="13"/>
      <x:c r="D80" s="20"/>
      <x:c r="E80" s="16"/>
      <x:c r="F80" s="20"/>
      <x:c r="G80" s="20"/>
      <x:c r="H80" s="23"/>
      <x:c r="I80" s="24" t="str">
        <x:f>IF(OR(NOT(ISNUMBER(H80)),NOT(ISNUMBER('Retainer summary'!$H$11)),'Retainer summary'!$H$11&lt;=0),"",H80/'Retainer summary'!$H$11)</x:f>
      </x:c>
      <x:c r="J80" s="7" t="str">
        <x:f>IF(COUNTA(C80:H80)=0,"",IF(OR(E80="",NOT(ISNUMBER(E80))),"Missing date",IF(AND(ISNUMBER('Retainer summary'!$C$12),ISNUMBER('Retainer summary'!$E$12),E80&gt;='Retainer summary'!$C$12,E80&lt;='Retainer summary'!$E$12),"Within period","Outside period")))</x:f>
      </x:c>
      <x:c r="K80" s="7" t="str">
        <x:f>IF(COUNTA(C80:H80)=0,"",IF(OR(NOT(ISNUMBER(E80)),E80&lt;=0,D80="",NOT(ISNUMBER(H80)),H80&lt;0),"Check input",""))</x:f>
      </x:c>
      <x:c r="L80" s="2"/>
    </x:row>
    <x:row r="81" ht="43" customHeight="1">
      <x:c r="A81" s="2"/>
      <x:c r="B81" s="21" t="str">
        <x:f>IF(OR(E81="",NOT(ISNUMBER(E81))),"",DATE(YEAR(E81),MONTH(E81),1))</x:f>
      </x:c>
      <x:c r="C81" s="13"/>
      <x:c r="D81" s="20"/>
      <x:c r="E81" s="16"/>
      <x:c r="F81" s="20"/>
      <x:c r="G81" s="20"/>
      <x:c r="H81" s="23"/>
      <x:c r="I81" s="24" t="str">
        <x:f>IF(OR(NOT(ISNUMBER(H81)),NOT(ISNUMBER('Retainer summary'!$H$11)),'Retainer summary'!$H$11&lt;=0),"",H81/'Retainer summary'!$H$11)</x:f>
      </x:c>
      <x:c r="J81" s="7" t="str">
        <x:f>IF(COUNTA(C81:H81)=0,"",IF(OR(E81="",NOT(ISNUMBER(E81))),"Missing date",IF(AND(ISNUMBER('Retainer summary'!$C$12),ISNUMBER('Retainer summary'!$E$12),E81&gt;='Retainer summary'!$C$12,E81&lt;='Retainer summary'!$E$12),"Within period","Outside period")))</x:f>
      </x:c>
      <x:c r="K81" s="7" t="str">
        <x:f>IF(COUNTA(C81:H81)=0,"",IF(OR(NOT(ISNUMBER(E81)),E81&lt;=0,D81="",NOT(ISNUMBER(H81)),H81&lt;0),"Check input",""))</x:f>
      </x:c>
      <x:c r="L81" s="2"/>
    </x:row>
    <x:row r="82" ht="43" customHeight="1">
      <x:c r="A82" s="2"/>
      <x:c r="B82" s="21" t="str">
        <x:f>IF(OR(E82="",NOT(ISNUMBER(E82))),"",DATE(YEAR(E82),MONTH(E82),1))</x:f>
      </x:c>
      <x:c r="C82" s="13"/>
      <x:c r="D82" s="20"/>
      <x:c r="E82" s="16"/>
      <x:c r="F82" s="20"/>
      <x:c r="G82" s="20"/>
      <x:c r="H82" s="23"/>
      <x:c r="I82" s="24" t="str">
        <x:f>IF(OR(NOT(ISNUMBER(H82)),NOT(ISNUMBER('Retainer summary'!$H$11)),'Retainer summary'!$H$11&lt;=0),"",H82/'Retainer summary'!$H$11)</x:f>
      </x:c>
      <x:c r="J82" s="7" t="str">
        <x:f>IF(COUNTA(C82:H82)=0,"",IF(OR(E82="",NOT(ISNUMBER(E82))),"Missing date",IF(AND(ISNUMBER('Retainer summary'!$C$12),ISNUMBER('Retainer summary'!$E$12),E82&gt;='Retainer summary'!$C$12,E82&lt;='Retainer summary'!$E$12),"Within period","Outside period")))</x:f>
      </x:c>
      <x:c r="K82" s="7" t="str">
        <x:f>IF(COUNTA(C82:H82)=0,"",IF(OR(NOT(ISNUMBER(E82)),E82&lt;=0,D82="",NOT(ISNUMBER(H82)),H82&lt;0),"Check input",""))</x:f>
      </x:c>
      <x:c r="L82" s="2"/>
    </x:row>
    <x:row r="83" ht="43" customHeight="1">
      <x:c r="A83" s="2"/>
      <x:c r="B83" s="21" t="str">
        <x:f>IF(OR(E83="",NOT(ISNUMBER(E83))),"",DATE(YEAR(E83),MONTH(E83),1))</x:f>
      </x:c>
      <x:c r="C83" s="13"/>
      <x:c r="D83" s="20"/>
      <x:c r="E83" s="16"/>
      <x:c r="F83" s="20"/>
      <x:c r="G83" s="20"/>
      <x:c r="H83" s="23"/>
      <x:c r="I83" s="24" t="str">
        <x:f>IF(OR(NOT(ISNUMBER(H83)),NOT(ISNUMBER('Retainer summary'!$H$11)),'Retainer summary'!$H$11&lt;=0),"",H83/'Retainer summary'!$H$11)</x:f>
      </x:c>
      <x:c r="J83" s="7" t="str">
        <x:f>IF(COUNTA(C83:H83)=0,"",IF(OR(E83="",NOT(ISNUMBER(E83))),"Missing date",IF(AND(ISNUMBER('Retainer summary'!$C$12),ISNUMBER('Retainer summary'!$E$12),E83&gt;='Retainer summary'!$C$12,E83&lt;='Retainer summary'!$E$12),"Within period","Outside period")))</x:f>
      </x:c>
      <x:c r="K83" s="7" t="str">
        <x:f>IF(COUNTA(C83:H83)=0,"",IF(OR(NOT(ISNUMBER(E83)),E83&lt;=0,D83="",NOT(ISNUMBER(H83)),H83&lt;0),"Check input",""))</x:f>
      </x:c>
      <x:c r="L83" s="2"/>
    </x:row>
    <x:row r="84" ht="43" customHeight="1">
      <x:c r="A84" s="2"/>
      <x:c r="B84" s="21" t="str">
        <x:f>IF(OR(E84="",NOT(ISNUMBER(E84))),"",DATE(YEAR(E84),MONTH(E84),1))</x:f>
      </x:c>
      <x:c r="C84" s="13"/>
      <x:c r="D84" s="20"/>
      <x:c r="E84" s="16"/>
      <x:c r="F84" s="20"/>
      <x:c r="G84" s="20"/>
      <x:c r="H84" s="23"/>
      <x:c r="I84" s="24" t="str">
        <x:f>IF(OR(NOT(ISNUMBER(H84)),NOT(ISNUMBER('Retainer summary'!$H$11)),'Retainer summary'!$H$11&lt;=0),"",H84/'Retainer summary'!$H$11)</x:f>
      </x:c>
      <x:c r="J84" s="7" t="str">
        <x:f>IF(COUNTA(C84:H84)=0,"",IF(OR(E84="",NOT(ISNUMBER(E84))),"Missing date",IF(AND(ISNUMBER('Retainer summary'!$C$12),ISNUMBER('Retainer summary'!$E$12),E84&gt;='Retainer summary'!$C$12,E84&lt;='Retainer summary'!$E$12),"Within period","Outside period")))</x:f>
      </x:c>
      <x:c r="K84" s="7" t="str">
        <x:f>IF(COUNTA(C84:H84)=0,"",IF(OR(NOT(ISNUMBER(E84)),E84&lt;=0,D84="",NOT(ISNUMBER(H84)),H84&lt;0),"Check input",""))</x:f>
      </x:c>
      <x:c r="L84" s="2"/>
    </x:row>
    <x:row r="85" ht="43" customHeight="1">
      <x:c r="A85" s="2"/>
      <x:c r="B85" s="21" t="str">
        <x:f>IF(OR(E85="",NOT(ISNUMBER(E85))),"",DATE(YEAR(E85),MONTH(E85),1))</x:f>
      </x:c>
      <x:c r="C85" s="13"/>
      <x:c r="D85" s="20"/>
      <x:c r="E85" s="16"/>
      <x:c r="F85" s="20"/>
      <x:c r="G85" s="20"/>
      <x:c r="H85" s="23"/>
      <x:c r="I85" s="24" t="str">
        <x:f>IF(OR(NOT(ISNUMBER(H85)),NOT(ISNUMBER('Retainer summary'!$H$11)),'Retainer summary'!$H$11&lt;=0),"",H85/'Retainer summary'!$H$11)</x:f>
      </x:c>
      <x:c r="J85" s="7" t="str">
        <x:f>IF(COUNTA(C85:H85)=0,"",IF(OR(E85="",NOT(ISNUMBER(E85))),"Missing date",IF(AND(ISNUMBER('Retainer summary'!$C$12),ISNUMBER('Retainer summary'!$E$12),E85&gt;='Retainer summary'!$C$12,E85&lt;='Retainer summary'!$E$12),"Within period","Outside period")))</x:f>
      </x:c>
      <x:c r="K85" s="7" t="str">
        <x:f>IF(COUNTA(C85:H85)=0,"",IF(OR(NOT(ISNUMBER(E85)),E85&lt;=0,D85="",NOT(ISNUMBER(H85)),H85&lt;0),"Check input",""))</x:f>
      </x:c>
      <x:c r="L85" s="2"/>
    </x:row>
    <x:row r="86" ht="43" customHeight="1">
      <x:c r="A86" s="2"/>
      <x:c r="B86" s="21" t="str">
        <x:f>IF(OR(E86="",NOT(ISNUMBER(E86))),"",DATE(YEAR(E86),MONTH(E86),1))</x:f>
      </x:c>
      <x:c r="C86" s="13"/>
      <x:c r="D86" s="20"/>
      <x:c r="E86" s="16"/>
      <x:c r="F86" s="20"/>
      <x:c r="G86" s="20"/>
      <x:c r="H86" s="23"/>
      <x:c r="I86" s="24" t="str">
        <x:f>IF(OR(NOT(ISNUMBER(H86)),NOT(ISNUMBER('Retainer summary'!$H$11)),'Retainer summary'!$H$11&lt;=0),"",H86/'Retainer summary'!$H$11)</x:f>
      </x:c>
      <x:c r="J86" s="7" t="str">
        <x:f>IF(COUNTA(C86:H86)=0,"",IF(OR(E86="",NOT(ISNUMBER(E86))),"Missing date",IF(AND(ISNUMBER('Retainer summary'!$C$12),ISNUMBER('Retainer summary'!$E$12),E86&gt;='Retainer summary'!$C$12,E86&lt;='Retainer summary'!$E$12),"Within period","Outside period")))</x:f>
      </x:c>
      <x:c r="K86" s="7" t="str">
        <x:f>IF(COUNTA(C86:H86)=0,"",IF(OR(NOT(ISNUMBER(E86)),E86&lt;=0,D86="",NOT(ISNUMBER(H86)),H86&lt;0),"Check input",""))</x:f>
      </x:c>
      <x:c r="L86" s="2"/>
    </x:row>
    <x:row r="87" ht="43" customHeight="1">
      <x:c r="A87" s="2"/>
      <x:c r="B87" s="21" t="str">
        <x:f>IF(OR(E87="",NOT(ISNUMBER(E87))),"",DATE(YEAR(E87),MONTH(E87),1))</x:f>
      </x:c>
      <x:c r="C87" s="13"/>
      <x:c r="D87" s="20"/>
      <x:c r="E87" s="16"/>
      <x:c r="F87" s="20"/>
      <x:c r="G87" s="20"/>
      <x:c r="H87" s="23"/>
      <x:c r="I87" s="24" t="str">
        <x:f>IF(OR(NOT(ISNUMBER(H87)),NOT(ISNUMBER('Retainer summary'!$H$11)),'Retainer summary'!$H$11&lt;=0),"",H87/'Retainer summary'!$H$11)</x:f>
      </x:c>
      <x:c r="J87" s="7" t="str">
        <x:f>IF(COUNTA(C87:H87)=0,"",IF(OR(E87="",NOT(ISNUMBER(E87))),"Missing date",IF(AND(ISNUMBER('Retainer summary'!$C$12),ISNUMBER('Retainer summary'!$E$12),E87&gt;='Retainer summary'!$C$12,E87&lt;='Retainer summary'!$E$12),"Within period","Outside period")))</x:f>
      </x:c>
      <x:c r="K87" s="7" t="str">
        <x:f>IF(COUNTA(C87:H87)=0,"",IF(OR(NOT(ISNUMBER(E87)),E87&lt;=0,D87="",NOT(ISNUMBER(H87)),H87&lt;0),"Check input",""))</x:f>
      </x:c>
      <x:c r="L87" s="2"/>
    </x:row>
    <x:row r="88" ht="43" customHeight="1">
      <x:c r="A88" s="2"/>
      <x:c r="B88" s="21" t="str">
        <x:f>IF(OR(E88="",NOT(ISNUMBER(E88))),"",DATE(YEAR(E88),MONTH(E88),1))</x:f>
      </x:c>
      <x:c r="C88" s="13"/>
      <x:c r="D88" s="20"/>
      <x:c r="E88" s="16"/>
      <x:c r="F88" s="20"/>
      <x:c r="G88" s="20"/>
      <x:c r="H88" s="23"/>
      <x:c r="I88" s="24" t="str">
        <x:f>IF(OR(NOT(ISNUMBER(H88)),NOT(ISNUMBER('Retainer summary'!$H$11)),'Retainer summary'!$H$11&lt;=0),"",H88/'Retainer summary'!$H$11)</x:f>
      </x:c>
      <x:c r="J88" s="7" t="str">
        <x:f>IF(COUNTA(C88:H88)=0,"",IF(OR(E88="",NOT(ISNUMBER(E88))),"Missing date",IF(AND(ISNUMBER('Retainer summary'!$C$12),ISNUMBER('Retainer summary'!$E$12),E88&gt;='Retainer summary'!$C$12,E88&lt;='Retainer summary'!$E$12),"Within period","Outside period")))</x:f>
      </x:c>
      <x:c r="K88" s="7" t="str">
        <x:f>IF(COUNTA(C88:H88)=0,"",IF(OR(NOT(ISNUMBER(E88)),E88&lt;=0,D88="",NOT(ISNUMBER(H88)),H88&lt;0),"Check input",""))</x:f>
      </x:c>
      <x:c r="L88" s="2"/>
    </x:row>
    <x:row r="89" ht="43" customHeight="1">
      <x:c r="A89" s="2"/>
      <x:c r="B89" s="21" t="str">
        <x:f>IF(OR(E89="",NOT(ISNUMBER(E89))),"",DATE(YEAR(E89),MONTH(E89),1))</x:f>
      </x:c>
      <x:c r="C89" s="13"/>
      <x:c r="D89" s="20"/>
      <x:c r="E89" s="16"/>
      <x:c r="F89" s="20"/>
      <x:c r="G89" s="20"/>
      <x:c r="H89" s="23"/>
      <x:c r="I89" s="24" t="str">
        <x:f>IF(OR(NOT(ISNUMBER(H89)),NOT(ISNUMBER('Retainer summary'!$H$11)),'Retainer summary'!$H$11&lt;=0),"",H89/'Retainer summary'!$H$11)</x:f>
      </x:c>
      <x:c r="J89" s="7" t="str">
        <x:f>IF(COUNTA(C89:H89)=0,"",IF(OR(E89="",NOT(ISNUMBER(E89))),"Missing date",IF(AND(ISNUMBER('Retainer summary'!$C$12),ISNUMBER('Retainer summary'!$E$12),E89&gt;='Retainer summary'!$C$12,E89&lt;='Retainer summary'!$E$12),"Within period","Outside period")))</x:f>
      </x:c>
      <x:c r="K89" s="7" t="str">
        <x:f>IF(COUNTA(C89:H89)=0,"",IF(OR(NOT(ISNUMBER(E89)),E89&lt;=0,D89="",NOT(ISNUMBER(H89)),H89&lt;0),"Check input",""))</x:f>
      </x:c>
      <x:c r="L89" s="2"/>
    </x:row>
    <x:row r="90" ht="43" customHeight="1">
      <x:c r="A90" s="2"/>
      <x:c r="B90" s="21" t="str">
        <x:f>IF(OR(E90="",NOT(ISNUMBER(E90))),"",DATE(YEAR(E90),MONTH(E90),1))</x:f>
      </x:c>
      <x:c r="C90" s="13"/>
      <x:c r="D90" s="20"/>
      <x:c r="E90" s="16"/>
      <x:c r="F90" s="20"/>
      <x:c r="G90" s="20"/>
      <x:c r="H90" s="23"/>
      <x:c r="I90" s="24" t="str">
        <x:f>IF(OR(NOT(ISNUMBER(H90)),NOT(ISNUMBER('Retainer summary'!$H$11)),'Retainer summary'!$H$11&lt;=0),"",H90/'Retainer summary'!$H$11)</x:f>
      </x:c>
      <x:c r="J90" s="7" t="str">
        <x:f>IF(COUNTA(C90:H90)=0,"",IF(OR(E90="",NOT(ISNUMBER(E90))),"Missing date",IF(AND(ISNUMBER('Retainer summary'!$C$12),ISNUMBER('Retainer summary'!$E$12),E90&gt;='Retainer summary'!$C$12,E90&lt;='Retainer summary'!$E$12),"Within period","Outside period")))</x:f>
      </x:c>
      <x:c r="K90" s="7" t="str">
        <x:f>IF(COUNTA(C90:H90)=0,"",IF(OR(NOT(ISNUMBER(E90)),E90&lt;=0,D90="",NOT(ISNUMBER(H90)),H90&lt;0),"Check input",""))</x:f>
      </x:c>
      <x:c r="L90" s="2"/>
    </x:row>
    <x:row r="91" ht="43" customHeight="1">
      <x:c r="A91" s="2"/>
      <x:c r="B91" s="21" t="str">
        <x:f>IF(OR(E91="",NOT(ISNUMBER(E91))),"",DATE(YEAR(E91),MONTH(E91),1))</x:f>
      </x:c>
      <x:c r="C91" s="13"/>
      <x:c r="D91" s="20"/>
      <x:c r="E91" s="16"/>
      <x:c r="F91" s="20"/>
      <x:c r="G91" s="20"/>
      <x:c r="H91" s="23"/>
      <x:c r="I91" s="24" t="str">
        <x:f>IF(OR(NOT(ISNUMBER(H91)),NOT(ISNUMBER('Retainer summary'!$H$11)),'Retainer summary'!$H$11&lt;=0),"",H91/'Retainer summary'!$H$11)</x:f>
      </x:c>
      <x:c r="J91" s="7" t="str">
        <x:f>IF(COUNTA(C91:H91)=0,"",IF(OR(E91="",NOT(ISNUMBER(E91))),"Missing date",IF(AND(ISNUMBER('Retainer summary'!$C$12),ISNUMBER('Retainer summary'!$E$12),E91&gt;='Retainer summary'!$C$12,E91&lt;='Retainer summary'!$E$12),"Within period","Outside period")))</x:f>
      </x:c>
      <x:c r="K91" s="7" t="str">
        <x:f>IF(COUNTA(C91:H91)=0,"",IF(OR(NOT(ISNUMBER(E91)),E91&lt;=0,D91="",NOT(ISNUMBER(H91)),H91&lt;0),"Check input",""))</x:f>
      </x:c>
      <x:c r="L91" s="2"/>
    </x:row>
    <x:row r="92" ht="43" customHeight="1">
      <x:c r="A92" s="2"/>
      <x:c r="B92" s="21" t="str">
        <x:f>IF(OR(E92="",NOT(ISNUMBER(E92))),"",DATE(YEAR(E92),MONTH(E92),1))</x:f>
      </x:c>
      <x:c r="C92" s="13"/>
      <x:c r="D92" s="20"/>
      <x:c r="E92" s="16"/>
      <x:c r="F92" s="20"/>
      <x:c r="G92" s="20"/>
      <x:c r="H92" s="23"/>
      <x:c r="I92" s="24" t="str">
        <x:f>IF(OR(NOT(ISNUMBER(H92)),NOT(ISNUMBER('Retainer summary'!$H$11)),'Retainer summary'!$H$11&lt;=0),"",H92/'Retainer summary'!$H$11)</x:f>
      </x:c>
      <x:c r="J92" s="7" t="str">
        <x:f>IF(COUNTA(C92:H92)=0,"",IF(OR(E92="",NOT(ISNUMBER(E92))),"Missing date",IF(AND(ISNUMBER('Retainer summary'!$C$12),ISNUMBER('Retainer summary'!$E$12),E92&gt;='Retainer summary'!$C$12,E92&lt;='Retainer summary'!$E$12),"Within period","Outside period")))</x:f>
      </x:c>
      <x:c r="K92" s="7" t="str">
        <x:f>IF(COUNTA(C92:H92)=0,"",IF(OR(NOT(ISNUMBER(E92)),E92&lt;=0,D92="",NOT(ISNUMBER(H92)),H92&lt;0),"Check input",""))</x:f>
      </x:c>
      <x:c r="L92" s="2"/>
    </x:row>
    <x:row r="93" ht="43" customHeight="1">
      <x:c r="A93" s="2"/>
      <x:c r="B93" s="21" t="str">
        <x:f>IF(OR(E93="",NOT(ISNUMBER(E93))),"",DATE(YEAR(E93),MONTH(E93),1))</x:f>
      </x:c>
      <x:c r="C93" s="13"/>
      <x:c r="D93" s="20"/>
      <x:c r="E93" s="16"/>
      <x:c r="F93" s="20"/>
      <x:c r="G93" s="20"/>
      <x:c r="H93" s="23"/>
      <x:c r="I93" s="24" t="str">
        <x:f>IF(OR(NOT(ISNUMBER(H93)),NOT(ISNUMBER('Retainer summary'!$H$11)),'Retainer summary'!$H$11&lt;=0),"",H93/'Retainer summary'!$H$11)</x:f>
      </x:c>
      <x:c r="J93" s="7" t="str">
        <x:f>IF(COUNTA(C93:H93)=0,"",IF(OR(E93="",NOT(ISNUMBER(E93))),"Missing date",IF(AND(ISNUMBER('Retainer summary'!$C$12),ISNUMBER('Retainer summary'!$E$12),E93&gt;='Retainer summary'!$C$12,E93&lt;='Retainer summary'!$E$12),"Within period","Outside period")))</x:f>
      </x:c>
      <x:c r="K93" s="7" t="str">
        <x:f>IF(COUNTA(C93:H93)=0,"",IF(OR(NOT(ISNUMBER(E93)),E93&lt;=0,D93="",NOT(ISNUMBER(H93)),H93&lt;0),"Check input",""))</x:f>
      </x:c>
      <x:c r="L93" s="2"/>
    </x:row>
    <x:row r="94" ht="43" customHeight="1">
      <x:c r="A94" s="2"/>
      <x:c r="B94" s="21" t="str">
        <x:f>IF(OR(E94="",NOT(ISNUMBER(E94))),"",DATE(YEAR(E94),MONTH(E94),1))</x:f>
      </x:c>
      <x:c r="C94" s="13"/>
      <x:c r="D94" s="20"/>
      <x:c r="E94" s="16"/>
      <x:c r="F94" s="20"/>
      <x:c r="G94" s="20"/>
      <x:c r="H94" s="23"/>
      <x:c r="I94" s="24" t="str">
        <x:f>IF(OR(NOT(ISNUMBER(H94)),NOT(ISNUMBER('Retainer summary'!$H$11)),'Retainer summary'!$H$11&lt;=0),"",H94/'Retainer summary'!$H$11)</x:f>
      </x:c>
      <x:c r="J94" s="7" t="str">
        <x:f>IF(COUNTA(C94:H94)=0,"",IF(OR(E94="",NOT(ISNUMBER(E94))),"Missing date",IF(AND(ISNUMBER('Retainer summary'!$C$12),ISNUMBER('Retainer summary'!$E$12),E94&gt;='Retainer summary'!$C$12,E94&lt;='Retainer summary'!$E$12),"Within period","Outside period")))</x:f>
      </x:c>
      <x:c r="K94" s="7" t="str">
        <x:f>IF(COUNTA(C94:H94)=0,"",IF(OR(NOT(ISNUMBER(E94)),E94&lt;=0,D94="",NOT(ISNUMBER(H94)),H94&lt;0),"Check input",""))</x:f>
      </x:c>
      <x:c r="L94" s="2"/>
    </x:row>
    <x:row r="95" ht="43" customHeight="1">
      <x:c r="A95" s="2"/>
      <x:c r="B95" s="21" t="str">
        <x:f>IF(OR(E95="",NOT(ISNUMBER(E95))),"",DATE(YEAR(E95),MONTH(E95),1))</x:f>
      </x:c>
      <x:c r="C95" s="13"/>
      <x:c r="D95" s="20"/>
      <x:c r="E95" s="16"/>
      <x:c r="F95" s="20"/>
      <x:c r="G95" s="20"/>
      <x:c r="H95" s="23"/>
      <x:c r="I95" s="24" t="str">
        <x:f>IF(OR(NOT(ISNUMBER(H95)),NOT(ISNUMBER('Retainer summary'!$H$11)),'Retainer summary'!$H$11&lt;=0),"",H95/'Retainer summary'!$H$11)</x:f>
      </x:c>
      <x:c r="J95" s="7" t="str">
        <x:f>IF(COUNTA(C95:H95)=0,"",IF(OR(E95="",NOT(ISNUMBER(E95))),"Missing date",IF(AND(ISNUMBER('Retainer summary'!$C$12),ISNUMBER('Retainer summary'!$E$12),E95&gt;='Retainer summary'!$C$12,E95&lt;='Retainer summary'!$E$12),"Within period","Outside period")))</x:f>
      </x:c>
      <x:c r="K95" s="7" t="str">
        <x:f>IF(COUNTA(C95:H95)=0,"",IF(OR(NOT(ISNUMBER(E95)),E95&lt;=0,D95="",NOT(ISNUMBER(H95)),H95&lt;0),"Check input",""))</x:f>
      </x:c>
      <x:c r="L95" s="2"/>
    </x:row>
    <x:row r="96" ht="43" customHeight="1">
      <x:c r="A96" s="2"/>
      <x:c r="B96" s="21" t="str">
        <x:f>IF(OR(E96="",NOT(ISNUMBER(E96))),"",DATE(YEAR(E96),MONTH(E96),1))</x:f>
      </x:c>
      <x:c r="C96" s="13"/>
      <x:c r="D96" s="20"/>
      <x:c r="E96" s="16"/>
      <x:c r="F96" s="20"/>
      <x:c r="G96" s="20"/>
      <x:c r="H96" s="23"/>
      <x:c r="I96" s="24" t="str">
        <x:f>IF(OR(NOT(ISNUMBER(H96)),NOT(ISNUMBER('Retainer summary'!$H$11)),'Retainer summary'!$H$11&lt;=0),"",H96/'Retainer summary'!$H$11)</x:f>
      </x:c>
      <x:c r="J96" s="7" t="str">
        <x:f>IF(COUNTA(C96:H96)=0,"",IF(OR(E96="",NOT(ISNUMBER(E96))),"Missing date",IF(AND(ISNUMBER('Retainer summary'!$C$12),ISNUMBER('Retainer summary'!$E$12),E96&gt;='Retainer summary'!$C$12,E96&lt;='Retainer summary'!$E$12),"Within period","Outside period")))</x:f>
      </x:c>
      <x:c r="K96" s="7" t="str">
        <x:f>IF(COUNTA(C96:H96)=0,"",IF(OR(NOT(ISNUMBER(E96)),E96&lt;=0,D96="",NOT(ISNUMBER(H96)),H96&lt;0),"Check input",""))</x:f>
      </x:c>
      <x:c r="L96" s="2"/>
    </x:row>
    <x:row r="97" ht="43" customHeight="1">
      <x:c r="A97" s="2"/>
      <x:c r="B97" s="21" t="str">
        <x:f>IF(OR(E97="",NOT(ISNUMBER(E97))),"",DATE(YEAR(E97),MONTH(E97),1))</x:f>
      </x:c>
      <x:c r="C97" s="13"/>
      <x:c r="D97" s="20"/>
      <x:c r="E97" s="16"/>
      <x:c r="F97" s="20"/>
      <x:c r="G97" s="20"/>
      <x:c r="H97" s="23"/>
      <x:c r="I97" s="24" t="str">
        <x:f>IF(OR(NOT(ISNUMBER(H97)),NOT(ISNUMBER('Retainer summary'!$H$11)),'Retainer summary'!$H$11&lt;=0),"",H97/'Retainer summary'!$H$11)</x:f>
      </x:c>
      <x:c r="J97" s="7" t="str">
        <x:f>IF(COUNTA(C97:H97)=0,"",IF(OR(E97="",NOT(ISNUMBER(E97))),"Missing date",IF(AND(ISNUMBER('Retainer summary'!$C$12),ISNUMBER('Retainer summary'!$E$12),E97&gt;='Retainer summary'!$C$12,E97&lt;='Retainer summary'!$E$12),"Within period","Outside period")))</x:f>
      </x:c>
      <x:c r="K97" s="7" t="str">
        <x:f>IF(COUNTA(C97:H97)=0,"",IF(OR(NOT(ISNUMBER(E97)),E97&lt;=0,D97="",NOT(ISNUMBER(H97)),H97&lt;0),"Check input",""))</x:f>
      </x:c>
      <x:c r="L97" s="2"/>
    </x:row>
    <x:row r="98" ht="43" customHeight="1">
      <x:c r="A98" s="2"/>
      <x:c r="B98" s="21" t="str">
        <x:f>IF(OR(E98="",NOT(ISNUMBER(E98))),"",DATE(YEAR(E98),MONTH(E98),1))</x:f>
      </x:c>
      <x:c r="C98" s="13"/>
      <x:c r="D98" s="20"/>
      <x:c r="E98" s="16"/>
      <x:c r="F98" s="20"/>
      <x:c r="G98" s="20"/>
      <x:c r="H98" s="23"/>
      <x:c r="I98" s="24" t="str">
        <x:f>IF(OR(NOT(ISNUMBER(H98)),NOT(ISNUMBER('Retainer summary'!$H$11)),'Retainer summary'!$H$11&lt;=0),"",H98/'Retainer summary'!$H$11)</x:f>
      </x:c>
      <x:c r="J98" s="7" t="str">
        <x:f>IF(COUNTA(C98:H98)=0,"",IF(OR(E98="",NOT(ISNUMBER(E98))),"Missing date",IF(AND(ISNUMBER('Retainer summary'!$C$12),ISNUMBER('Retainer summary'!$E$12),E98&gt;='Retainer summary'!$C$12,E98&lt;='Retainer summary'!$E$12),"Within period","Outside period")))</x:f>
      </x:c>
      <x:c r="K98" s="7" t="str">
        <x:f>IF(COUNTA(C98:H98)=0,"",IF(OR(NOT(ISNUMBER(E98)),E98&lt;=0,D98="",NOT(ISNUMBER(H98)),H98&lt;0),"Check input",""))</x:f>
      </x:c>
      <x:c r="L98" s="2"/>
    </x:row>
    <x:row r="99" ht="43" customHeight="1">
      <x:c r="A99" s="2"/>
      <x:c r="B99" s="21" t="str">
        <x:f>IF(OR(E99="",NOT(ISNUMBER(E99))),"",DATE(YEAR(E99),MONTH(E99),1))</x:f>
      </x:c>
      <x:c r="C99" s="13"/>
      <x:c r="D99" s="20"/>
      <x:c r="E99" s="16"/>
      <x:c r="F99" s="20"/>
      <x:c r="G99" s="20"/>
      <x:c r="H99" s="23"/>
      <x:c r="I99" s="24" t="str">
        <x:f>IF(OR(NOT(ISNUMBER(H99)),NOT(ISNUMBER('Retainer summary'!$H$11)),'Retainer summary'!$H$11&lt;=0),"",H99/'Retainer summary'!$H$11)</x:f>
      </x:c>
      <x:c r="J99" s="7" t="str">
        <x:f>IF(COUNTA(C99:H99)=0,"",IF(OR(E99="",NOT(ISNUMBER(E99))),"Missing date",IF(AND(ISNUMBER('Retainer summary'!$C$12),ISNUMBER('Retainer summary'!$E$12),E99&gt;='Retainer summary'!$C$12,E99&lt;='Retainer summary'!$E$12),"Within period","Outside period")))</x:f>
      </x:c>
      <x:c r="K99" s="7" t="str">
        <x:f>IF(COUNTA(C99:H99)=0,"",IF(OR(NOT(ISNUMBER(E99)),E99&lt;=0,D99="",NOT(ISNUMBER(H99)),H99&lt;0),"Check input",""))</x:f>
      </x:c>
      <x:c r="L99" s="2"/>
    </x:row>
    <x:row r="100" ht="43" customHeight="1">
      <x:c r="A100" s="2"/>
      <x:c r="B100" s="21" t="str">
        <x:f>IF(OR(E100="",NOT(ISNUMBER(E100))),"",DATE(YEAR(E100),MONTH(E100),1))</x:f>
      </x:c>
      <x:c r="C100" s="13"/>
      <x:c r="D100" s="20"/>
      <x:c r="E100" s="16"/>
      <x:c r="F100" s="20"/>
      <x:c r="G100" s="20"/>
      <x:c r="H100" s="23"/>
      <x:c r="I100" s="24" t="str">
        <x:f>IF(OR(NOT(ISNUMBER(H100)),NOT(ISNUMBER('Retainer summary'!$H$11)),'Retainer summary'!$H$11&lt;=0),"",H100/'Retainer summary'!$H$11)</x:f>
      </x:c>
      <x:c r="J100" s="7" t="str">
        <x:f>IF(COUNTA(C100:H100)=0,"",IF(OR(E100="",NOT(ISNUMBER(E100))),"Missing date",IF(AND(ISNUMBER('Retainer summary'!$C$12),ISNUMBER('Retainer summary'!$E$12),E100&gt;='Retainer summary'!$C$12,E100&lt;='Retainer summary'!$E$12),"Within period","Outside period")))</x:f>
      </x:c>
      <x:c r="K100" s="7" t="str">
        <x:f>IF(COUNTA(C100:H100)=0,"",IF(OR(NOT(ISNUMBER(E100)),E100&lt;=0,D100="",NOT(ISNUMBER(H100)),H100&lt;0),"Check input",""))</x:f>
      </x:c>
      <x:c r="L100" s="2"/>
    </x:row>
    <x:row r="101" ht="43" customHeight="1">
      <x:c r="A101" s="2"/>
      <x:c r="B101" s="21" t="str">
        <x:f>IF(OR(E101="",NOT(ISNUMBER(E101))),"",DATE(YEAR(E101),MONTH(E101),1))</x:f>
      </x:c>
      <x:c r="C101" s="13"/>
      <x:c r="D101" s="20"/>
      <x:c r="E101" s="16"/>
      <x:c r="F101" s="20"/>
      <x:c r="G101" s="20"/>
      <x:c r="H101" s="23"/>
      <x:c r="I101" s="24" t="str">
        <x:f>IF(OR(NOT(ISNUMBER(H101)),NOT(ISNUMBER('Retainer summary'!$H$11)),'Retainer summary'!$H$11&lt;=0),"",H101/'Retainer summary'!$H$11)</x:f>
      </x:c>
      <x:c r="J101" s="7" t="str">
        <x:f>IF(COUNTA(C101:H101)=0,"",IF(OR(E101="",NOT(ISNUMBER(E101))),"Missing date",IF(AND(ISNUMBER('Retainer summary'!$C$12),ISNUMBER('Retainer summary'!$E$12),E101&gt;='Retainer summary'!$C$12,E101&lt;='Retainer summary'!$E$12),"Within period","Outside period")))</x:f>
      </x:c>
      <x:c r="K101" s="7" t="str">
        <x:f>IF(COUNTA(C101:H101)=0,"",IF(OR(NOT(ISNUMBER(E101)),E101&lt;=0,D101="",NOT(ISNUMBER(H101)),H101&lt;0),"Check input",""))</x:f>
      </x:c>
      <x:c r="L101" s="2"/>
    </x:row>
    <x:row r="102" ht="43" customHeight="1">
      <x:c r="A102" s="2"/>
      <x:c r="B102" s="21" t="str">
        <x:f>IF(OR(E102="",NOT(ISNUMBER(E102))),"",DATE(YEAR(E102),MONTH(E102),1))</x:f>
      </x:c>
      <x:c r="C102" s="13"/>
      <x:c r="D102" s="20"/>
      <x:c r="E102" s="16"/>
      <x:c r="F102" s="20"/>
      <x:c r="G102" s="20"/>
      <x:c r="H102" s="23"/>
      <x:c r="I102" s="24" t="str">
        <x:f>IF(OR(NOT(ISNUMBER(H102)),NOT(ISNUMBER('Retainer summary'!$H$11)),'Retainer summary'!$H$11&lt;=0),"",H102/'Retainer summary'!$H$11)</x:f>
      </x:c>
      <x:c r="J102" s="7" t="str">
        <x:f>IF(COUNTA(C102:H102)=0,"",IF(OR(E102="",NOT(ISNUMBER(E102))),"Missing date",IF(AND(ISNUMBER('Retainer summary'!$C$12),ISNUMBER('Retainer summary'!$E$12),E102&gt;='Retainer summary'!$C$12,E102&lt;='Retainer summary'!$E$12),"Within period","Outside period")))</x:f>
      </x:c>
      <x:c r="K102" s="7" t="str">
        <x:f>IF(COUNTA(C102:H102)=0,"",IF(OR(NOT(ISNUMBER(E102)),E102&lt;=0,D102="",NOT(ISNUMBER(H102)),H102&lt;0),"Check input",""))</x:f>
      </x:c>
      <x:c r="L102" s="2"/>
    </x:row>
    <x:row r="103" ht="43" customHeight="1">
      <x:c r="A103" s="2"/>
      <x:c r="B103" s="21" t="str">
        <x:f>IF(OR(E103="",NOT(ISNUMBER(E103))),"",DATE(YEAR(E103),MONTH(E103),1))</x:f>
      </x:c>
      <x:c r="C103" s="13"/>
      <x:c r="D103" s="20"/>
      <x:c r="E103" s="16"/>
      <x:c r="F103" s="20"/>
      <x:c r="G103" s="20"/>
      <x:c r="H103" s="23"/>
      <x:c r="I103" s="24" t="str">
        <x:f>IF(OR(NOT(ISNUMBER(H103)),NOT(ISNUMBER('Retainer summary'!$H$11)),'Retainer summary'!$H$11&lt;=0),"",H103/'Retainer summary'!$H$11)</x:f>
      </x:c>
      <x:c r="J103" s="7" t="str">
        <x:f>IF(COUNTA(C103:H103)=0,"",IF(OR(E103="",NOT(ISNUMBER(E103))),"Missing date",IF(AND(ISNUMBER('Retainer summary'!$C$12),ISNUMBER('Retainer summary'!$E$12),E103&gt;='Retainer summary'!$C$12,E103&lt;='Retainer summary'!$E$12),"Within period","Outside period")))</x:f>
      </x:c>
      <x:c r="K103" s="7" t="str">
        <x:f>IF(COUNTA(C103:H103)=0,"",IF(OR(NOT(ISNUMBER(E103)),E103&lt;=0,D103="",NOT(ISNUMBER(H103)),H103&lt;0),"Check input",""))</x:f>
      </x:c>
      <x:c r="L103" s="2"/>
    </x:row>
    <x:row r="104" ht="43" customHeight="1">
      <x:c r="A104" s="2"/>
      <x:c r="B104" s="21" t="str">
        <x:f>IF(OR(E104="",NOT(ISNUMBER(E104))),"",DATE(YEAR(E104),MONTH(E104),1))</x:f>
      </x:c>
      <x:c r="C104" s="13"/>
      <x:c r="D104" s="20"/>
      <x:c r="E104" s="16"/>
      <x:c r="F104" s="20"/>
      <x:c r="G104" s="20"/>
      <x:c r="H104" s="23"/>
      <x:c r="I104" s="24" t="str">
        <x:f>IF(OR(NOT(ISNUMBER(H104)),NOT(ISNUMBER('Retainer summary'!$H$11)),'Retainer summary'!$H$11&lt;=0),"",H104/'Retainer summary'!$H$11)</x:f>
      </x:c>
      <x:c r="J104" s="7" t="str">
        <x:f>IF(COUNTA(C104:H104)=0,"",IF(OR(E104="",NOT(ISNUMBER(E104))),"Missing date",IF(AND(ISNUMBER('Retainer summary'!$C$12),ISNUMBER('Retainer summary'!$E$12),E104&gt;='Retainer summary'!$C$12,E104&lt;='Retainer summary'!$E$12),"Within period","Outside period")))</x:f>
      </x:c>
      <x:c r="K104" s="7" t="str">
        <x:f>IF(COUNTA(C104:H104)=0,"",IF(OR(NOT(ISNUMBER(E104)),E104&lt;=0,D104="",NOT(ISNUMBER(H104)),H104&lt;0),"Check input",""))</x:f>
      </x:c>
      <x:c r="L104" s="2"/>
    </x:row>
    <x:row r="105" ht="43" customHeight="1">
      <x:c r="A105" s="2"/>
      <x:c r="B105" s="21" t="str">
        <x:f>IF(OR(E105="",NOT(ISNUMBER(E105))),"",DATE(YEAR(E105),MONTH(E105),1))</x:f>
      </x:c>
      <x:c r="C105" s="13"/>
      <x:c r="D105" s="20"/>
      <x:c r="E105" s="16"/>
      <x:c r="F105" s="20"/>
      <x:c r="G105" s="20"/>
      <x:c r="H105" s="23"/>
      <x:c r="I105" s="24" t="str">
        <x:f>IF(OR(NOT(ISNUMBER(H105)),NOT(ISNUMBER('Retainer summary'!$H$11)),'Retainer summary'!$H$11&lt;=0),"",H105/'Retainer summary'!$H$11)</x:f>
      </x:c>
      <x:c r="J105" s="7" t="str">
        <x:f>IF(COUNTA(C105:H105)=0,"",IF(OR(E105="",NOT(ISNUMBER(E105))),"Missing date",IF(AND(ISNUMBER('Retainer summary'!$C$12),ISNUMBER('Retainer summary'!$E$12),E105&gt;='Retainer summary'!$C$12,E105&lt;='Retainer summary'!$E$12),"Within period","Outside period")))</x:f>
      </x:c>
      <x:c r="K105" s="7" t="str">
        <x:f>IF(COUNTA(C105:H105)=0,"",IF(OR(NOT(ISNUMBER(E105)),E105&lt;=0,D105="",NOT(ISNUMBER(H105)),H105&lt;0),"Check input",""))</x:f>
      </x:c>
      <x:c r="L105" s="2"/>
    </x:row>
    <x:row r="106" ht="43" customHeight="1">
      <x:c r="A106" s="2"/>
      <x:c r="B106" s="21" t="str">
        <x:f>IF(OR(E106="",NOT(ISNUMBER(E106))),"",DATE(YEAR(E106),MONTH(E106),1))</x:f>
      </x:c>
      <x:c r="C106" s="13"/>
      <x:c r="D106" s="20"/>
      <x:c r="E106" s="16"/>
      <x:c r="F106" s="20"/>
      <x:c r="G106" s="20"/>
      <x:c r="H106" s="23"/>
      <x:c r="I106" s="24" t="str">
        <x:f>IF(OR(NOT(ISNUMBER(H106)),NOT(ISNUMBER('Retainer summary'!$H$11)),'Retainer summary'!$H$11&lt;=0),"",H106/'Retainer summary'!$H$11)</x:f>
      </x:c>
      <x:c r="J106" s="7" t="str">
        <x:f>IF(COUNTA(C106:H106)=0,"",IF(OR(E106="",NOT(ISNUMBER(E106))),"Missing date",IF(AND(ISNUMBER('Retainer summary'!$C$12),ISNUMBER('Retainer summary'!$E$12),E106&gt;='Retainer summary'!$C$12,E106&lt;='Retainer summary'!$E$12),"Within period","Outside period")))</x:f>
      </x:c>
      <x:c r="K106" s="7" t="str">
        <x:f>IF(COUNTA(C106:H106)=0,"",IF(OR(NOT(ISNUMBER(E106)),E106&lt;=0,D106="",NOT(ISNUMBER(H106)),H106&lt;0),"Check input",""))</x:f>
      </x:c>
      <x:c r="L106" s="2"/>
    </x:row>
    <x:row r="107" ht="43" customHeight="1">
      <x:c r="A107" s="2"/>
      <x:c r="B107" s="21" t="str">
        <x:f>IF(OR(E107="",NOT(ISNUMBER(E107))),"",DATE(YEAR(E107),MONTH(E107),1))</x:f>
      </x:c>
      <x:c r="C107" s="13"/>
      <x:c r="D107" s="20"/>
      <x:c r="E107" s="16"/>
      <x:c r="F107" s="20"/>
      <x:c r="G107" s="20"/>
      <x:c r="H107" s="23"/>
      <x:c r="I107" s="24" t="str">
        <x:f>IF(OR(NOT(ISNUMBER(H107)),NOT(ISNUMBER('Retainer summary'!$H$11)),'Retainer summary'!$H$11&lt;=0),"",H107/'Retainer summary'!$H$11)</x:f>
      </x:c>
      <x:c r="J107" s="7" t="str">
        <x:f>IF(COUNTA(C107:H107)=0,"",IF(OR(E107="",NOT(ISNUMBER(E107))),"Missing date",IF(AND(ISNUMBER('Retainer summary'!$C$12),ISNUMBER('Retainer summary'!$E$12),E107&gt;='Retainer summary'!$C$12,E107&lt;='Retainer summary'!$E$12),"Within period","Outside period")))</x:f>
      </x:c>
      <x:c r="K107" s="7" t="str">
        <x:f>IF(COUNTA(C107:H107)=0,"",IF(OR(NOT(ISNUMBER(E107)),E107&lt;=0,D107="",NOT(ISNUMBER(H107)),H107&lt;0),"Check input",""))</x:f>
      </x:c>
      <x:c r="L107" s="2"/>
    </x:row>
  </x:sheetData>
  <x:mergeCells>
    <x:mergeCell ref="B2:K2"/>
    <x:mergeCell ref="B3:K3"/>
    <x:mergeCell ref="B4:K4"/>
  </x:mergeCells>
  <x:conditionalFormatting sqref="J8:J107">
    <x:cfRule type="containsText" dxfId="0" priority="1" operator="containsText" text="Outside period"/>
  </x:conditionalFormatting>
  <x:conditionalFormatting sqref="K8:K107">
    <x:cfRule type="containsText" dxfId="1" priority="2" operator="containsText" text="Check input"/>
  </x:conditionalFormatting>
  <x:dataValidations count="1">
    <x:dataValidation type="list" sqref="G8:G107">
      <x:formula1>"To do,In progress,Delivered"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86fc2667e048a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8" hidden="0" customWidth="1"/>
    <x:col min="3" max="3" width="115" hidden="0" customWidth="1"/>
    <x:col min="4" max="4" width="3" hidden="0" customWidth="1"/>
  </x:cols>
  <x:sheetData>
    <x:row r="1" ht="25" customHeight="1">
      <x:c r="A1" s="2"/>
      <x:c r="B1" s="2"/>
      <x:c r="C1" s="2"/>
      <x:c r="D1" s="2"/>
    </x:row>
    <x:row r="2" ht="42" customHeight="1">
      <x:c r="A2" s="2"/>
      <x:c r="B2" s="4" t="str">
        <x:v>Instructions</x:v>
      </x:c>
      <x:c r="C2" s="4" t="str">
        <x:v>Instructions</x:v>
      </x:c>
      <x:c r="D2" s="2"/>
    </x:row>
    <x:row r="3" ht="36" customHeight="1">
      <x:c r="A3" s="2"/>
      <x:c r="B3" s="6" t="str">
        <x:v>This workbook follows one project and one retainer. Save a separate copy for another retainer.</x:v>
      </x:c>
      <x:c r="C3" s="6" t="str">
        <x:v>This workbook follows one project and one retainer. Save a separate copy for another retainer.</x:v>
      </x:c>
      <x:c r="D3" s="2"/>
    </x:row>
    <x:row r="4" ht="25" customHeight="1">
      <x:c r="A4" s="2"/>
      <x:c r="B4" s="2"/>
      <x:c r="C4" s="2"/>
      <x:c r="D4" s="2"/>
    </x:row>
    <x:row r="5" ht="54" customHeight="1">
      <x:c r="A5" s="2"/>
      <x:c r="B5" s="42" t="str">
        <x:v>1. Set up the retainer</x:v>
      </x:c>
      <x:c r="C5" s="43" t="str">
        <x:v>In Retainer summary, replace the project name, agreed amount, unit and dates. Both hours and days are available; the hours-per-day convention can be changed.</x:v>
      </x:c>
      <x:c r="D5" s="2"/>
    </x:row>
    <x:row r="6" ht="54" customHeight="1">
      <x:c r="A6" s="2"/>
      <x:c r="B6" s="42" t="str">
        <x:v>2. Remove the example</x:v>
      </x:c>
      <x:c r="C6" s="43" t="str">
        <x:v>The first six rows in Tickets are entirely fictional. To start empty, clear only C8:H13; keep calculated columns B and I:K.</x:v>
      </x:c>
      <x:c r="D6" s="2"/>
    </x:row>
    <x:row r="7" ht="54" customHeight="1">
      <x:c r="A7" s="2"/>
      <x:c r="B7" s="42" t="str">
        <x:v>3. Enter time once</x:v>
      </x:c>
      <x:c r="C7" s="43" t="str">
        <x:v>In Tickets, add one row per intervention: reference, description, date, profile, status and decimal hours. Enter one and a half hours as 1.5, not 1:30.</x:v>
      </x:c>
      <x:c r="D7" s="2"/>
    </x:row>
    <x:row r="8" ht="54" customHeight="1">
      <x:c r="A8" s="2"/>
      <x:c r="B8" s="42" t="str">
        <x:v>4. Read the summary</x:v>
      </x:c>
      <x:c r="C8" s="43" t="str">
        <x:v>Retainer summary takes hours from Tickets and calculates days, monthly subtotals, cumulative time, remaining time and consumption. Do not copy time into the summary.</x:v>
      </x:c>
      <x:c r="D8" s="2"/>
    </x:row>
    <x:row r="9" ht="54" customHeight="1">
      <x:c r="A9" s="2"/>
      <x:c r="B9" s="42" t="str">
        <x:v>5. Check exceptions</x:v>
      </x:c>
      <x:c r="C9" s="43" t="str">
        <x:v>An entry outside the period remains included in the total. Check columns flag missing or invalid values. Agree with the client how an outside-period intervention should be allocated.</x:v>
      </x:c>
      <x:c r="D9" s="2"/>
    </x:row>
    <x:row r="10" ht="54" customHeight="1">
      <x:c r="A10" s="2"/>
      <x:c r="B10" s="42" t="str">
        <x:v>6. Add entries</x:v>
      </x:c>
      <x:c r="C10" s="43" t="str">
        <x:v>Add rows to the Tickets table in Excel, then copy its calculated columns down if needed. Totals use the whole table, not a fixed cell range. All cells remain editable.</x:v>
      </x:c>
      <x:c r="D10" s="2"/>
    </x:row>
    <x:row r="11" ht="54" customHeight="1">
      <x:c r="A11" s="2"/>
      <x:c r="B11" s="42" t="str">
        <x:v>7. Extend the monthly view</x:v>
      </x:c>
      <x:c r="C11" s="43" t="str">
        <x:v>24 monthly rows are prepared. If the extension message appears, add rows to the monthly table and copy the last row’s formulas down. All time remains included in the retainer totals.</x:v>
      </x:c>
      <x:c r="D11" s="2"/>
    </x:row>
    <x:row r="12" ht="54" customHeight="1">
      <x:c r="A12" s="2"/>
      <x:c r="B12" s="42" t="str">
        <x:v>8. Share the report</x:v>
      </x:c>
      <x:c r="C12" s="43" t="str">
        <x:v>Review descriptions and exceptions before sending the file. Tickets retains the intervention details and Retainer summary shows the totals. A shared copy is no longer synchronised with your copy.</x:v>
      </x:c>
      <x:c r="D12" s="2"/>
    </x:row>
    <x:row r="13" ht="54" customHeight="1">
      <x:c r="A13" s="2"/>
      <x:c r="B13" s="42" t="str">
        <x:v>Calculation scope</x:v>
      </x:c>
      <x:c r="C13" s="43" t="str">
        <x:v>All hours actually entered are used time, including in-progress tickets and outside-period entries. Ticket status does not consume time; only the Time (h) column determines it.</x:v>
      </x:c>
      <x:c r="D13" s="2"/>
    </x:row>
    <x:row r="14" ht="54" customHeight="1">
      <x:c r="A14" s="2"/>
      <x:c r="B14" s="42" t="str">
        <x:v>Conventions</x:v>
      </x:c>
      <x:c r="C14" s="43" t="str">
        <x:v>Days are always calculated from the retainer’s hours per day. The suggested threshold is 80% and can be changed. At 100% the retainer is fully used; above 100% it is exceeded.</x:v>
      </x:c>
      <x:c r="D14" s="2"/>
    </x:row>
    <x:row r="15" ht="54" customHeight="1">
      <x:c r="A15" s="2"/>
      <x:c r="B15" s="42" t="str">
        <x:v>Workbook limits</x:v>
      </x:c>
      <x:c r="C15" s="43" t="str">
        <x:v>This file does not connect to your ticketing tool. Enter or paste interventions into Tickets. It has no client portal, individual access permissions, central history or automatic invoicing.</x:v>
      </x:c>
      <x:c r="D15" s="2"/>
    </x:row>
    <x:row r="16" ht="54" customHeight="1">
      <x:c r="A16" s="2"/>
      <x:c r="B16" s="42" t="str">
        <x:v>Compatibility and adaptation</x:v>
      </x:c>
      <x:c r="C16" s="43" t="str">
        <x:v>.xlsx format with structured tables and standard formulas, without macros or external connections. Designed for Excel. Adapt contract rules, categories and fields to your own work.</x:v>
      </x:c>
      <x:c r="D16" s="2"/>
    </x:row>
    <x:row r="17" ht="54" customHeight="1">
      <x:c r="A17" s="2"/>
      <x:c r="B17" s="42" t="str">
        <x:v>Tolus</x:v>
      </x:c>
      <x:c r="C17" s="43" t="str">
        <x:v>When several people log time and clients need the current balance, Tolus connects tickets, time and retainers in a shared workspace. https://tolus.app/en/</x:v>
      </x:c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/>
      <x:c r="B26" s="2"/>
      <x:c r="C26" s="2"/>
      <x:c r="D26" s="2"/>
    </x:row>
    <x:row r="27" ht="25" customHeight="1">
      <x:c r="A27" s="2"/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</x:sheetData>
  <x:mergeCells>
    <x:mergeCell ref="B2:C2"/>
    <x:mergeCell ref="B3:C3"/>
  </x:mergeCells>
  <x:pageMargins left="0.7" right="0.7" top="0.75" bottom="0.75" header="0.3" footer="0.3"/>
</x:worksheet>
</file>